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xl/webextensions/webextension2.xml" ContentType="application/vnd.ms-office.webextension+xml"/>
  <Override PartName="/xl/webextensions/webextension3.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D:\Arsivim\YAYINLARIM VE ÇALIŞMALARIM\Karaman belgeler\2025-2026 Dönem 1Koordinatörlük Belgeler\"/>
    </mc:Choice>
  </mc:AlternateContent>
  <xr:revisionPtr revIDLastSave="0" documentId="13_ncr:1_{813B1202-E82F-43CC-BBC2-A30C7DC9C1A7}" xr6:coauthVersionLast="46" xr6:coauthVersionMax="47" xr10:uidLastSave="{00000000-0000-0000-0000-000000000000}"/>
  <bookViews>
    <workbookView xWindow="-120" yWindow="-16320" windowWidth="29040" windowHeight="15720" tabRatio="587" firstSheet="4" activeTab="14" xr2:uid="{00000000-000D-0000-FFFF-FFFF00000000}"/>
  </bookViews>
  <sheets>
    <sheet name="Toplam Ders saatleri_Osman" sheetId="5" state="hidden" r:id="rId1"/>
    <sheet name="Toplam Ders saatleri_SKT" sheetId="45" state="hidden" r:id="rId2"/>
    <sheet name="1.Kurul" sheetId="35" state="hidden" r:id="rId3"/>
    <sheet name="Sayfa1" sheetId="51" state="hidden" r:id="rId4"/>
    <sheet name="1.Kurul_SKT" sheetId="39" r:id="rId5"/>
    <sheet name="2.Kurul" sheetId="36" state="hidden" r:id="rId6"/>
    <sheet name="2.Kurul_SKT" sheetId="41" r:id="rId7"/>
    <sheet name="3. Kurul" sheetId="37" state="hidden" r:id="rId8"/>
    <sheet name="3. Kurul_SKT(1)" sheetId="42" state="hidden" r:id="rId9"/>
    <sheet name="4. Kurul" sheetId="43" state="hidden" r:id="rId10"/>
    <sheet name="3. Kurul_SKT" sheetId="50" r:id="rId11"/>
    <sheet name="3. Kurul_SKT_221025" sheetId="46" state="hidden" r:id="rId12"/>
    <sheet name="Ders saatleri_SKT" sheetId="48" state="hidden" r:id="rId13"/>
    <sheet name="3. Kurul Soru Dağılımı" sheetId="52" state="hidden" r:id="rId14"/>
    <sheet name="4. Kurul_SKT" sheetId="38" r:id="rId15"/>
    <sheet name="4. Kurul_SKT (2)" sheetId="44" state="hidden" r:id="rId16"/>
    <sheet name="Mikrobiyoloji 3" sheetId="25" state="hidden" r:id="rId17"/>
    <sheet name="Biyoistatistik 1,2,3,4" sheetId="18" state="hidden" r:id="rId18"/>
    <sheet name="Anatomi 2,3,4" sheetId="27" state="hidden" r:id="rId19"/>
    <sheet name="Tıbbi Genetik 4" sheetId="19" state="hidden" r:id="rId20"/>
    <sheet name="Histoloji 3,4 " sheetId="34" state="hidden" r:id="rId21"/>
    <sheet name="Biyofizik 1,2,3,4" sheetId="28" state="hidden" r:id="rId22"/>
    <sheet name="Tıp Tarihi Etik 1,4" sheetId="31" state="hidden" r:id="rId23"/>
    <sheet name="Fizyoloji 2,3,4" sheetId="20" state="hidden" r:id="rId24"/>
    <sheet name="Klinik beceriler1,2,3,4" sheetId="21" state="hidden" r:id="rId25"/>
    <sheet name="Biyokimya 1,2,3,4-" sheetId="32" state="hidden" r:id="rId26"/>
    <sheet name="Halk Sağlığı 1,2" sheetId="24" state="hidden" r:id="rId27"/>
    <sheet name="Tıbbi cihaz 2" sheetId="30" state="hidden" r:id="rId28"/>
    <sheet name="Biyoloji 1,2" sheetId="23" state="hidden" r:id="rId29"/>
    <sheet name="Davranış Bilimleri 1,2" sheetId="29" state="hidden" r:id="rId30"/>
  </sheets>
  <definedNames>
    <definedName name="_xlnm._FilterDatabase" localSheetId="2" hidden="1">'1.Kurul'!$A$39:$F$453</definedName>
    <definedName name="_xlnm._FilterDatabase" localSheetId="4" hidden="1">'1.Kurul_SKT'!$A$37:$F$451</definedName>
    <definedName name="_xlnm._FilterDatabase" localSheetId="5" hidden="1">'2.Kurul'!$A$33:$R$395</definedName>
    <definedName name="_xlnm._FilterDatabase" localSheetId="6" hidden="1">'2.Kurul_SKT'!$A$35:$F$397</definedName>
    <definedName name="_xlnm._FilterDatabase" localSheetId="7" hidden="1">'3. Kurul'!$A$34:$F$448</definedName>
    <definedName name="_xlnm._FilterDatabase" localSheetId="10" hidden="1">'3. Kurul_SKT'!$A$36:$F$513</definedName>
    <definedName name="_xlnm._FilterDatabase" localSheetId="8" hidden="1">'3. Kurul_SKT(1)'!$A$37:$F$37</definedName>
    <definedName name="_xlnm._FilterDatabase" localSheetId="11" hidden="1">'3. Kurul_SKT_221025'!$A$37:$F$503</definedName>
    <definedName name="_xlnm._FilterDatabase" localSheetId="9" hidden="1">'4. Kurul'!$C$1:$C$498</definedName>
    <definedName name="_xlnm._FilterDatabase" localSheetId="14" hidden="1">'4. Kurul_SKT'!$A$35:$F$710</definedName>
    <definedName name="_xlnm._FilterDatabase" localSheetId="15" hidden="1">'4. Kurul_SKT (2)'!$B$1:$B$762</definedName>
    <definedName name="_xlnm._FilterDatabase" localSheetId="12" hidden="1">'Ders saatleri_SKT'!$A$7:$A$61</definedName>
    <definedName name="_xlnm._FilterDatabase" localSheetId="0" hidden="1">'Toplam Ders saatleri_Osman'!$A$7:$A$34</definedName>
    <definedName name="_xlnm._FilterDatabase" localSheetId="1" hidden="1">'Toplam Ders saatleri_SKT'!$A$7:$A$31</definedName>
    <definedName name="_xlnm.Print_Area" localSheetId="2">'1.Kurul'!$A$38:$F$245</definedName>
    <definedName name="_xlnm.Print_Area" localSheetId="4">'1.Kurul_SKT'!$A$36:$F$191</definedName>
    <definedName name="_xlnm.Print_Area" localSheetId="5">'2.Kurul'!$A$1:$F$343</definedName>
    <definedName name="_xlnm.Print_Area" localSheetId="6">'2.Kurul_SKT'!$A$1:$F$293</definedName>
  </definedNames>
  <calcPr calcId="191029"/>
</workbook>
</file>

<file path=xl/calcChain.xml><?xml version="1.0" encoding="utf-8"?>
<calcChain xmlns="http://schemas.openxmlformats.org/spreadsheetml/2006/main">
  <c r="B29" i="38" l="1"/>
  <c r="B16" i="38"/>
  <c r="F7" i="48"/>
  <c r="B21" i="50"/>
  <c r="B15" i="38"/>
  <c r="F11" i="51" l="1"/>
  <c r="B8" i="48"/>
  <c r="B9" i="48"/>
  <c r="B10" i="48"/>
  <c r="B15" i="48"/>
  <c r="D7" i="48"/>
  <c r="D8" i="48"/>
  <c r="D9" i="48"/>
  <c r="D11" i="48"/>
  <c r="D19" i="48"/>
  <c r="D34" i="48"/>
  <c r="D36" i="48"/>
  <c r="D37" i="48"/>
  <c r="D41" i="48"/>
  <c r="D55" i="48"/>
  <c r="D56" i="48"/>
  <c r="D60" i="48"/>
  <c r="D61" i="48"/>
  <c r="B29" i="50"/>
  <c r="B28" i="50"/>
  <c r="B27" i="50"/>
  <c r="B26" i="50"/>
  <c r="B25" i="50"/>
  <c r="B24" i="50"/>
  <c r="B23" i="50"/>
  <c r="B22" i="50"/>
  <c r="B20" i="50"/>
  <c r="B19" i="50"/>
  <c r="B18" i="50"/>
  <c r="B17" i="50"/>
  <c r="B16" i="50"/>
  <c r="B15" i="50"/>
  <c r="B62" i="48"/>
  <c r="B59" i="48"/>
  <c r="B58" i="48"/>
  <c r="B57" i="48"/>
  <c r="B54" i="48"/>
  <c r="B51" i="48"/>
  <c r="B50" i="48"/>
  <c r="B42" i="48"/>
  <c r="B39" i="48"/>
  <c r="B38" i="48"/>
  <c r="B35" i="48"/>
  <c r="B33" i="48"/>
  <c r="B32" i="48"/>
  <c r="B31" i="48"/>
  <c r="B28" i="48"/>
  <c r="B27" i="48"/>
  <c r="B25" i="48"/>
  <c r="B22" i="48"/>
  <c r="B23" i="48"/>
  <c r="B24" i="48"/>
  <c r="B21" i="48"/>
  <c r="B18" i="48"/>
  <c r="B46" i="48"/>
  <c r="B47" i="48"/>
  <c r="B45" i="48"/>
  <c r="F8" i="48"/>
  <c r="H8" i="48"/>
  <c r="F9" i="48"/>
  <c r="H9" i="48"/>
  <c r="H61" i="48"/>
  <c r="H60" i="48"/>
  <c r="F60" i="48"/>
  <c r="B60" i="48"/>
  <c r="H56" i="48"/>
  <c r="B56" i="48"/>
  <c r="F55" i="48"/>
  <c r="B55" i="48"/>
  <c r="H53" i="48"/>
  <c r="F53" i="48"/>
  <c r="B53" i="48"/>
  <c r="H52" i="48"/>
  <c r="F52" i="48"/>
  <c r="H49" i="48"/>
  <c r="F49" i="48"/>
  <c r="H48" i="48"/>
  <c r="F48" i="48"/>
  <c r="B43" i="48"/>
  <c r="F41" i="48"/>
  <c r="B41" i="48"/>
  <c r="B36" i="48"/>
  <c r="B34" i="48"/>
  <c r="H30" i="48"/>
  <c r="F30" i="48"/>
  <c r="B29" i="48"/>
  <c r="B26" i="48"/>
  <c r="H20" i="48"/>
  <c r="F20" i="48"/>
  <c r="H19" i="48"/>
  <c r="F19" i="48"/>
  <c r="B19" i="48"/>
  <c r="F17" i="48"/>
  <c r="B16" i="48"/>
  <c r="H12" i="48"/>
  <c r="B12" i="48"/>
  <c r="B11" i="48"/>
  <c r="B7" i="48"/>
  <c r="B26" i="38"/>
  <c r="E28" i="45" s="1"/>
  <c r="B27" i="38"/>
  <c r="E23" i="45" s="1"/>
  <c r="H7" i="48"/>
  <c r="B22" i="38"/>
  <c r="E10" i="45" s="1"/>
  <c r="B17" i="38"/>
  <c r="E17" i="45" s="1"/>
  <c r="E8" i="45"/>
  <c r="B15" i="41"/>
  <c r="D44" i="48" s="1"/>
  <c r="D30" i="45"/>
  <c r="D28" i="45"/>
  <c r="D27" i="45"/>
  <c r="D26" i="45"/>
  <c r="D25" i="45"/>
  <c r="D24" i="45"/>
  <c r="D21" i="45"/>
  <c r="D16" i="45"/>
  <c r="D13" i="45"/>
  <c r="D12" i="45"/>
  <c r="D11" i="45"/>
  <c r="B28" i="38"/>
  <c r="E21" i="45" s="1"/>
  <c r="E22" i="45"/>
  <c r="B25" i="38"/>
  <c r="E11" i="45" s="1"/>
  <c r="B24" i="38"/>
  <c r="E20" i="45" s="1"/>
  <c r="B23" i="38"/>
  <c r="E19" i="45" s="1"/>
  <c r="B21" i="38"/>
  <c r="E9" i="45" s="1"/>
  <c r="B20" i="38"/>
  <c r="H29" i="48" s="1"/>
  <c r="B19" i="38"/>
  <c r="E14" i="45" s="1"/>
  <c r="B18" i="38"/>
  <c r="E18" i="45" s="1"/>
  <c r="B30" i="46"/>
  <c r="D22" i="45" s="1"/>
  <c r="B29" i="46"/>
  <c r="B28" i="46"/>
  <c r="D31" i="45" s="1"/>
  <c r="B27" i="46"/>
  <c r="D23" i="45" s="1"/>
  <c r="B26" i="46"/>
  <c r="D29" i="45" s="1"/>
  <c r="B25" i="46"/>
  <c r="D10" i="45" s="1"/>
  <c r="B24" i="46"/>
  <c r="D9" i="45" s="1"/>
  <c r="B22" i="46"/>
  <c r="D19" i="45" s="1"/>
  <c r="B23" i="46"/>
  <c r="D20" i="45" s="1"/>
  <c r="B20" i="46"/>
  <c r="D15" i="45" s="1"/>
  <c r="B19" i="46"/>
  <c r="D14" i="45" s="1"/>
  <c r="B18" i="46"/>
  <c r="D18" i="45" s="1"/>
  <c r="B17" i="46"/>
  <c r="D17" i="45" s="1"/>
  <c r="B16" i="46"/>
  <c r="D8" i="45" s="1"/>
  <c r="B15" i="46"/>
  <c r="D7" i="45" s="1"/>
  <c r="D33" i="42"/>
  <c r="B16" i="42"/>
  <c r="B33" i="42" s="1"/>
  <c r="B15" i="42"/>
  <c r="B32" i="42" s="1"/>
  <c r="C27" i="42" s="1"/>
  <c r="E12" i="45"/>
  <c r="E13" i="45"/>
  <c r="E16" i="45"/>
  <c r="E24" i="45"/>
  <c r="E25" i="45"/>
  <c r="E26" i="45"/>
  <c r="E27" i="45"/>
  <c r="E29" i="45"/>
  <c r="E30" i="45"/>
  <c r="E31" i="45"/>
  <c r="C8" i="45"/>
  <c r="C12" i="45"/>
  <c r="C17" i="45"/>
  <c r="C18" i="45"/>
  <c r="C19" i="45"/>
  <c r="C28" i="45"/>
  <c r="C29" i="45"/>
  <c r="C30" i="45"/>
  <c r="C31" i="45"/>
  <c r="C7" i="45"/>
  <c r="B8" i="45"/>
  <c r="B10" i="45"/>
  <c r="B12" i="45"/>
  <c r="B14" i="45"/>
  <c r="B15" i="45"/>
  <c r="B17" i="45"/>
  <c r="B18" i="45"/>
  <c r="B21" i="45"/>
  <c r="B22" i="45"/>
  <c r="B27" i="45"/>
  <c r="B28" i="45"/>
  <c r="B29" i="45"/>
  <c r="B30" i="45"/>
  <c r="B7" i="45"/>
  <c r="F8" i="5"/>
  <c r="F20" i="5"/>
  <c r="F21" i="5"/>
  <c r="F17" i="5"/>
  <c r="F18" i="5"/>
  <c r="F26" i="5"/>
  <c r="F27" i="5"/>
  <c r="F28" i="5"/>
  <c r="F29" i="5"/>
  <c r="F12" i="5"/>
  <c r="F13" i="5"/>
  <c r="F32" i="5"/>
  <c r="F33" i="5"/>
  <c r="F22" i="5"/>
  <c r="F23" i="5"/>
  <c r="F14" i="5"/>
  <c r="F15" i="5"/>
  <c r="F34" i="5"/>
  <c r="F16" i="5"/>
  <c r="F19" i="5"/>
  <c r="F31" i="5"/>
  <c r="F30" i="5"/>
  <c r="B31" i="44"/>
  <c r="C31" i="44" s="1"/>
  <c r="B24" i="41"/>
  <c r="C20" i="45" s="1"/>
  <c r="B22" i="41"/>
  <c r="D16" i="48" s="1"/>
  <c r="B20" i="41"/>
  <c r="C26" i="45" s="1"/>
  <c r="B18" i="41"/>
  <c r="D29" i="48" s="1"/>
  <c r="B16" i="41"/>
  <c r="C24" i="45" s="1"/>
  <c r="B24" i="39"/>
  <c r="B20" i="45" s="1"/>
  <c r="B22" i="39"/>
  <c r="B26" i="45" s="1"/>
  <c r="B20" i="39"/>
  <c r="B24" i="45" s="1"/>
  <c r="B28" i="41"/>
  <c r="C21" i="45" s="1"/>
  <c r="B27" i="41"/>
  <c r="D53" i="48" s="1"/>
  <c r="B25" i="41"/>
  <c r="D30" i="48" s="1"/>
  <c r="B23" i="41"/>
  <c r="C11" i="45" s="1"/>
  <c r="B21" i="41"/>
  <c r="C9" i="45" s="1"/>
  <c r="B19" i="41"/>
  <c r="C25" i="45" s="1"/>
  <c r="B17" i="41"/>
  <c r="C14" i="45" s="1"/>
  <c r="B28" i="39"/>
  <c r="B13" i="45" s="1"/>
  <c r="B31" i="50" l="1"/>
  <c r="C21" i="50" s="1"/>
  <c r="D52" i="48"/>
  <c r="D43" i="48"/>
  <c r="D26" i="48"/>
  <c r="D49" i="48"/>
  <c r="D14" i="48"/>
  <c r="D48" i="48"/>
  <c r="D40" i="48"/>
  <c r="D17" i="48"/>
  <c r="H11" i="48"/>
  <c r="H40" i="48"/>
  <c r="H41" i="48"/>
  <c r="I41" i="48" s="1"/>
  <c r="H55" i="48"/>
  <c r="I55" i="48" s="1"/>
  <c r="H16" i="48"/>
  <c r="H36" i="48"/>
  <c r="H34" i="48"/>
  <c r="H43" i="48"/>
  <c r="H14" i="48"/>
  <c r="H17" i="48"/>
  <c r="H26" i="48"/>
  <c r="H37" i="48"/>
  <c r="H44" i="48"/>
  <c r="B32" i="50"/>
  <c r="B30" i="50"/>
  <c r="F37" i="48"/>
  <c r="F56" i="48"/>
  <c r="I56" i="48" s="1"/>
  <c r="D33" i="45"/>
  <c r="I7" i="48"/>
  <c r="F11" i="48"/>
  <c r="F26" i="48"/>
  <c r="F14" i="48"/>
  <c r="F16" i="48"/>
  <c r="F34" i="48"/>
  <c r="F36" i="48"/>
  <c r="F43" i="48"/>
  <c r="F40" i="48"/>
  <c r="D34" i="45"/>
  <c r="F12" i="48"/>
  <c r="I12" i="48" s="1"/>
  <c r="F29" i="48"/>
  <c r="I29" i="48" s="1"/>
  <c r="F44" i="48"/>
  <c r="F61" i="48"/>
  <c r="B40" i="48"/>
  <c r="B48" i="48"/>
  <c r="B20" i="48"/>
  <c r="C25" i="48" s="1"/>
  <c r="B52" i="48"/>
  <c r="I19" i="48"/>
  <c r="I60" i="48"/>
  <c r="B34" i="45"/>
  <c r="B32" i="38"/>
  <c r="B31" i="38"/>
  <c r="C21" i="38" s="1"/>
  <c r="C22" i="45"/>
  <c r="F22" i="45" s="1"/>
  <c r="B30" i="38"/>
  <c r="E7" i="45"/>
  <c r="B32" i="46"/>
  <c r="C21" i="46" s="1"/>
  <c r="B33" i="46"/>
  <c r="B31" i="46"/>
  <c r="C27" i="44"/>
  <c r="C23" i="44"/>
  <c r="C21" i="44"/>
  <c r="C28" i="44"/>
  <c r="C25" i="44"/>
  <c r="C15" i="44"/>
  <c r="C17" i="44"/>
  <c r="C19" i="44"/>
  <c r="C26" i="44"/>
  <c r="C19" i="42"/>
  <c r="C26" i="42"/>
  <c r="C15" i="42"/>
  <c r="C22" i="42"/>
  <c r="C28" i="42"/>
  <c r="C17" i="42"/>
  <c r="C24" i="42"/>
  <c r="C29" i="42"/>
  <c r="C21" i="42"/>
  <c r="C16" i="45"/>
  <c r="C10" i="45"/>
  <c r="C27" i="45"/>
  <c r="F27" i="45" s="1"/>
  <c r="C15" i="45"/>
  <c r="F30" i="45"/>
  <c r="F26" i="45"/>
  <c r="F18" i="45"/>
  <c r="F14" i="45"/>
  <c r="F8" i="45"/>
  <c r="F21" i="45"/>
  <c r="F17" i="45"/>
  <c r="F28" i="45"/>
  <c r="F24" i="45"/>
  <c r="F20" i="45"/>
  <c r="F12" i="45"/>
  <c r="F29" i="45"/>
  <c r="B31" i="41"/>
  <c r="B15" i="36"/>
  <c r="I11" i="48" l="1"/>
  <c r="I36" i="48"/>
  <c r="I16" i="48"/>
  <c r="H63" i="48"/>
  <c r="H64" i="48"/>
  <c r="I34" i="48"/>
  <c r="C22" i="50"/>
  <c r="C15" i="50"/>
  <c r="C17" i="50"/>
  <c r="C19" i="50"/>
  <c r="C27" i="50"/>
  <c r="C31" i="50"/>
  <c r="C28" i="50"/>
  <c r="C26" i="50"/>
  <c r="C24" i="50"/>
  <c r="C32" i="50"/>
  <c r="D23" i="50" s="1"/>
  <c r="C23" i="48"/>
  <c r="C22" i="48"/>
  <c r="C24" i="48"/>
  <c r="I48" i="48"/>
  <c r="F64" i="48"/>
  <c r="F63" i="48"/>
  <c r="F65" i="48" s="1"/>
  <c r="I43" i="48"/>
  <c r="D64" i="48"/>
  <c r="I40" i="48"/>
  <c r="I52" i="48"/>
  <c r="B64" i="48"/>
  <c r="F10" i="45"/>
  <c r="C34" i="45"/>
  <c r="C26" i="38"/>
  <c r="C27" i="38"/>
  <c r="C23" i="38"/>
  <c r="C15" i="38"/>
  <c r="C31" i="38"/>
  <c r="C28" i="38"/>
  <c r="C19" i="38"/>
  <c r="C32" i="38"/>
  <c r="D24" i="38" s="1"/>
  <c r="C17" i="38"/>
  <c r="C25" i="38"/>
  <c r="F7" i="45"/>
  <c r="C26" i="46"/>
  <c r="C32" i="46"/>
  <c r="C27" i="46"/>
  <c r="C29" i="46"/>
  <c r="C24" i="46"/>
  <c r="C22" i="46"/>
  <c r="C28" i="46"/>
  <c r="C15" i="46"/>
  <c r="C19" i="46"/>
  <c r="C17" i="46"/>
  <c r="C33" i="46"/>
  <c r="D30" i="46" s="1"/>
  <c r="D35" i="45"/>
  <c r="C23" i="45"/>
  <c r="B21" i="39"/>
  <c r="B49" i="48" s="1"/>
  <c r="B19" i="39"/>
  <c r="B44" i="48" s="1"/>
  <c r="B23" i="39"/>
  <c r="B37" i="48" s="1"/>
  <c r="I37" i="48" s="1"/>
  <c r="B25" i="39"/>
  <c r="B17" i="48" s="1"/>
  <c r="B29" i="39"/>
  <c r="B30" i="48" s="1"/>
  <c r="B27" i="39"/>
  <c r="B61" i="48" s="1"/>
  <c r="I61" i="48" s="1"/>
  <c r="B26" i="39"/>
  <c r="B33" i="35"/>
  <c r="C30" i="44"/>
  <c r="B20" i="44"/>
  <c r="C28" i="43"/>
  <c r="C30" i="43" s="1"/>
  <c r="B20" i="43"/>
  <c r="D18" i="50" l="1"/>
  <c r="D16" i="50"/>
  <c r="B14" i="48"/>
  <c r="C15" i="48" s="1"/>
  <c r="H65" i="48"/>
  <c r="C30" i="50"/>
  <c r="D20" i="50"/>
  <c r="D25" i="50"/>
  <c r="C51" i="48"/>
  <c r="C50" i="48"/>
  <c r="C18" i="48"/>
  <c r="C31" i="48"/>
  <c r="C33" i="48"/>
  <c r="C32" i="48"/>
  <c r="C45" i="48"/>
  <c r="C47" i="48"/>
  <c r="C46" i="48"/>
  <c r="D20" i="38"/>
  <c r="D22" i="38"/>
  <c r="D18" i="38"/>
  <c r="D16" i="38"/>
  <c r="D29" i="38"/>
  <c r="C30" i="38"/>
  <c r="D25" i="46"/>
  <c r="C31" i="46"/>
  <c r="D20" i="46"/>
  <c r="D18" i="46"/>
  <c r="D22" i="46"/>
  <c r="B11" i="45"/>
  <c r="F11" i="45" s="1"/>
  <c r="B9" i="45"/>
  <c r="B19" i="45"/>
  <c r="F19" i="45" s="1"/>
  <c r="B23" i="45"/>
  <c r="F23" i="45" s="1"/>
  <c r="B31" i="39"/>
  <c r="B31" i="45"/>
  <c r="F31" i="45" s="1"/>
  <c r="B16" i="45"/>
  <c r="F16" i="45" s="1"/>
  <c r="B25" i="45"/>
  <c r="F25" i="45" s="1"/>
  <c r="B32" i="44"/>
  <c r="B33" i="39"/>
  <c r="B32" i="39"/>
  <c r="C27" i="39" s="1"/>
  <c r="C31" i="42"/>
  <c r="B31" i="42"/>
  <c r="B26" i="41"/>
  <c r="D20" i="48" s="1"/>
  <c r="C63" i="48" l="1"/>
  <c r="D32" i="50"/>
  <c r="D33" i="46"/>
  <c r="F9" i="45"/>
  <c r="B33" i="45"/>
  <c r="B35" i="45" s="1"/>
  <c r="C30" i="39"/>
  <c r="C28" i="39"/>
  <c r="C21" i="39"/>
  <c r="C26" i="39"/>
  <c r="C29" i="39"/>
  <c r="C23" i="39"/>
  <c r="C25" i="39"/>
  <c r="C19" i="39"/>
  <c r="C32" i="44"/>
  <c r="D18" i="44" s="1"/>
  <c r="D28" i="44"/>
  <c r="D16" i="44"/>
  <c r="D20" i="44"/>
  <c r="C33" i="42"/>
  <c r="C32" i="42"/>
  <c r="C13" i="45"/>
  <c r="C33" i="45" s="1"/>
  <c r="C32" i="39"/>
  <c r="C33" i="39"/>
  <c r="B30" i="41"/>
  <c r="B29" i="41"/>
  <c r="C31" i="41" s="1"/>
  <c r="B26" i="36"/>
  <c r="B29" i="35"/>
  <c r="B27" i="35"/>
  <c r="B26" i="35"/>
  <c r="B32" i="35" s="1"/>
  <c r="F7" i="5"/>
  <c r="D38" i="5"/>
  <c r="F38" i="5" s="1"/>
  <c r="B39" i="5"/>
  <c r="F39" i="5" s="1"/>
  <c r="D22" i="41" l="1"/>
  <c r="D28" i="41"/>
  <c r="D24" i="41"/>
  <c r="D18" i="41"/>
  <c r="C30" i="41"/>
  <c r="D24" i="44"/>
  <c r="D22" i="44"/>
  <c r="D32" i="44" s="1"/>
  <c r="E15" i="45"/>
  <c r="D28" i="42"/>
  <c r="D18" i="42"/>
  <c r="D22" i="42"/>
  <c r="D20" i="42"/>
  <c r="D24" i="42"/>
  <c r="D16" i="42"/>
  <c r="C23" i="41"/>
  <c r="C25" i="41"/>
  <c r="C21" i="41"/>
  <c r="C27" i="41"/>
  <c r="C19" i="41"/>
  <c r="C17" i="41"/>
  <c r="C15" i="41"/>
  <c r="C26" i="41"/>
  <c r="F13" i="45"/>
  <c r="D24" i="39"/>
  <c r="D22" i="39"/>
  <c r="D20" i="39"/>
  <c r="C31" i="39"/>
  <c r="E40" i="5"/>
  <c r="B40" i="5"/>
  <c r="C40" i="5"/>
  <c r="E17" i="36"/>
  <c r="B29" i="36"/>
  <c r="E16" i="36"/>
  <c r="D40" i="5"/>
  <c r="B30" i="37"/>
  <c r="B31" i="35"/>
  <c r="E34" i="45" l="1"/>
  <c r="F34" i="45" s="1"/>
  <c r="E33" i="45"/>
  <c r="F33" i="45" s="1"/>
  <c r="F15" i="45"/>
  <c r="C35" i="45"/>
  <c r="F40" i="5"/>
  <c r="D33" i="39"/>
  <c r="C29" i="41"/>
  <c r="C23" i="35"/>
  <c r="D31" i="41" l="1"/>
  <c r="F35" i="45"/>
  <c r="E35" i="45"/>
  <c r="C29" i="36"/>
  <c r="C30" i="37"/>
  <c r="C31" i="35"/>
  <c r="D32" i="38" l="1"/>
  <c r="I8" i="48" l="1"/>
  <c r="B63" i="48"/>
  <c r="I9" i="48"/>
  <c r="B65" i="48" l="1"/>
  <c r="D63" i="48" l="1"/>
  <c r="E44" i="48" s="1"/>
  <c r="E20" i="48" l="1"/>
  <c r="I20" i="48" s="1"/>
  <c r="E30" i="48"/>
  <c r="I30" i="48" s="1"/>
  <c r="I44" i="48"/>
  <c r="E53" i="48"/>
  <c r="I53" i="48" s="1"/>
  <c r="E14" i="48"/>
  <c r="E49" i="48"/>
  <c r="I49" i="48" s="1"/>
  <c r="E26" i="48"/>
  <c r="I26" i="48" s="1"/>
  <c r="E17" i="48"/>
  <c r="I17" i="48" s="1"/>
  <c r="D65" i="48"/>
  <c r="E64" i="48" l="1"/>
  <c r="I64" i="48" s="1"/>
  <c r="I14" i="48"/>
  <c r="E63" i="48"/>
  <c r="I63" i="48" s="1"/>
  <c r="I65" i="48" l="1"/>
</calcChain>
</file>

<file path=xl/sharedStrings.xml><?xml version="1.0" encoding="utf-8"?>
<sst xmlns="http://schemas.openxmlformats.org/spreadsheetml/2006/main" count="23856" uniqueCount="3454">
  <si>
    <t>Biyofizik</t>
  </si>
  <si>
    <t>Anatomi</t>
  </si>
  <si>
    <t>TOPLAM</t>
  </si>
  <si>
    <t>Saat</t>
  </si>
  <si>
    <t>Öğretim Üyesi</t>
  </si>
  <si>
    <t>Histoloji ve Embriyoloji</t>
  </si>
  <si>
    <t>Ders Kodu</t>
  </si>
  <si>
    <t>Ders Adı</t>
  </si>
  <si>
    <t>Ders Başlığı</t>
  </si>
  <si>
    <t>Tıbbi Biyokimya</t>
  </si>
  <si>
    <t>Dersler</t>
  </si>
  <si>
    <t>Öğrenim Hedefi</t>
  </si>
  <si>
    <t>T.C.</t>
  </si>
  <si>
    <t>TIP FAKÜLTESİ</t>
  </si>
  <si>
    <t>2. HAFTA</t>
  </si>
  <si>
    <t>3. HAFTA</t>
  </si>
  <si>
    <t>4. HAFTA</t>
  </si>
  <si>
    <t>5. HAFTA</t>
  </si>
  <si>
    <t>6. HAFTA</t>
  </si>
  <si>
    <t>7. HAFTA</t>
  </si>
  <si>
    <t>Fizyoloji</t>
  </si>
  <si>
    <t>Tıbbi Mikrobiyoloji</t>
  </si>
  <si>
    <t>1. HAFTA</t>
  </si>
  <si>
    <t>Ders Saati</t>
  </si>
  <si>
    <t>8. HAFTA</t>
  </si>
  <si>
    <t>9. HAFTA</t>
  </si>
  <si>
    <t>Fizyoloji Laboratuvar</t>
  </si>
  <si>
    <t>Biyofizik Laboratuvar</t>
  </si>
  <si>
    <t>Anatomi Laboratuvar</t>
  </si>
  <si>
    <t>Histoloji ve Embriyoloji Laboratuvar</t>
  </si>
  <si>
    <t>TEORİK</t>
  </si>
  <si>
    <t>PRATİK</t>
  </si>
  <si>
    <t>RESMİ TATİLLER</t>
  </si>
  <si>
    <t>TOPLAM DERS SAATİ</t>
  </si>
  <si>
    <t>08:50-09:30</t>
  </si>
  <si>
    <t>09:40-10:20</t>
  </si>
  <si>
    <t>10:30-11:10</t>
  </si>
  <si>
    <t>11:20-12:00</t>
  </si>
  <si>
    <t>14:20-15:00</t>
  </si>
  <si>
    <t>13:30-14:10</t>
  </si>
  <si>
    <t>15:10-15.50</t>
  </si>
  <si>
    <t>16:00-16.40</t>
  </si>
  <si>
    <t>KARAMANOĞLU MEHMETBEY ÜNİVERSİTESİ</t>
  </si>
  <si>
    <r>
      <rPr>
        <b/>
        <sz val="12"/>
        <color indexed="8"/>
        <rFont val="Times New Roman"/>
        <family val="1"/>
        <charset val="162"/>
      </rPr>
      <t xml:space="preserve">Dekan:  </t>
    </r>
    <r>
      <rPr>
        <sz val="12"/>
        <color indexed="8"/>
        <rFont val="Times New Roman"/>
        <family val="1"/>
        <charset val="162"/>
      </rPr>
      <t>Prof. Dr. Dursun ODABAŞ</t>
    </r>
  </si>
  <si>
    <t>Tıbbi Biyokimya Laboratuvar</t>
  </si>
  <si>
    <t>Klinik Becerileri</t>
  </si>
  <si>
    <t>Klinik Becerileri Uygulama</t>
  </si>
  <si>
    <t xml:space="preserve">3.KURUL
HAREKET SİSTEMİNİN YAPISAL TEMELLERİ
(9 Hafta) 
</t>
  </si>
  <si>
    <t>DÖNEM 1 DERS PROGRAMI</t>
  </si>
  <si>
    <t>Tıbbi Biyoloji</t>
  </si>
  <si>
    <t>Halk Sağlığı</t>
  </si>
  <si>
    <t xml:space="preserve">KURUL AMAÇ ve HEDEFLERİ:Bu ders kurulu sonunda Dönem 1 öğrencileri;
-Hücre yapısını, bölümlerini, çeşitlerini ve işlevlerini,
-Organik moleküllerin ve makromoleküllerin (lipid, protein ve karbohidrat) yapısı ve işlevlerini,
-İyi hekimlik uygulamaları, etik ve profesyonel değerler, temel iletişim becerilerini,
-Tıp tarihi ile ilgili bilgi edinmek, hekimlik ilkelerini,
-Davranış bilimleri ilgili ile ilgili temel kavramları, normal insan psikolojisi ile insanın ruhsal gelişimini,
-Sağlık hizmetleri ile ilgili temel kavramları, sosyal bilimler ile tıp arasındaki yakınlığı ve bağlantıları öğrenmiş olacaklar gerek kendilerini gerekse hastalarını ve iletişim kurdukları diğer insanları daha iyi anlamak ve tahlil edebilmek açılarından bilgi ve beceri sahibi olacaklardır.
</t>
  </si>
  <si>
    <t>Tıbbi Biyoloji Laboratuvar</t>
  </si>
  <si>
    <t>Biyoistatistik</t>
  </si>
  <si>
    <t>Biyoistatistik Laboratuvar</t>
  </si>
  <si>
    <t>Davranış Bilimleri</t>
  </si>
  <si>
    <t>Tıbbi Cihaz Yasal Düzenlemeleri ve Süreçler</t>
  </si>
  <si>
    <t>Öğle Tatili</t>
  </si>
  <si>
    <t>Tıp Tarihi ve Etik</t>
  </si>
  <si>
    <t>Halk sağlığı</t>
  </si>
  <si>
    <t xml:space="preserve">KURUL AMAÇ ve HEDEFLERİ:Yüz ve boyun kaslarının ve fascialarının, üst ve alt ekstremite kaslarının, bunları besleyen damarların ve innerve eden sinirlerin anatomisini sayar. Bu yapıları makroskopik olarak inceler. Kas dokusunun genel histolojik özelliklerini tanımlayabilir ve kas dokusunu sınıflandırabilir. İskelet kası, düz kas ve kalp kası arasındaki benzerlik ve farklılıkları anlatabilir. Sinir dokusunun ve periferik sinir sisteminin histolojik yapılarını kavrar, işlevleri ile histolojik yapıları arasındaki bağlantıları kurar. Derinin genel histolojik özelliklerini tanımlayabilir ve tabakalarını sayabilir. Deri eklerini ayırt edebilir. Bu sistemlerin hücrelerini mikroskopik olarak inceler ve tanır. Genel embriyolojiyi ayrıntılı olarak açıklayabilir. Hareket Sistemlerinin Fizyolojik Temellerini Açıklar. İskelet kası ve düz kasın fizyolojik işlevlerini, nöromuskuler ileti ve uyarılma-kasılma bağlantılarını kavrar. Elektromyogram (EMG) çalışma sistemini kavrar ve uygulaması ile ilgili beceri kazanır. Hareket Sistemlerinin Biyofiziksel Özelliklerini Açıklar. İlk yardım esnasında travma hastasına servical collor kullanmayı ve kırıklı çıkıklı extremite yaralamalarında stabilizasyon uygulama becerilerinin basamaklarını öğrenir ve yapar. 
</t>
  </si>
  <si>
    <t>8 Haziran Pazartesi</t>
  </si>
  <si>
    <t>9 Haziran Salı</t>
  </si>
  <si>
    <t>10 Haziran Çarşamba</t>
  </si>
  <si>
    <t>11 Haziran Perşembe</t>
  </si>
  <si>
    <t>12 Haziran Cuma</t>
  </si>
  <si>
    <t>2023-2024 TIP 1 BİYOİSTATİSTİK DERS PROGRAMI</t>
  </si>
  <si>
    <t>Dersin adı</t>
  </si>
  <si>
    <r>
      <t xml:space="preserve">Ders Konusu </t>
    </r>
    <r>
      <rPr>
        <b/>
        <sz val="12"/>
        <color indexed="10"/>
        <rFont val="Times New Roman"/>
        <family val="1"/>
        <charset val="162"/>
      </rPr>
      <t xml:space="preserve">(DÖNEM 1) </t>
    </r>
  </si>
  <si>
    <t>Öğrenim Hedefleri</t>
  </si>
  <si>
    <t>BİYOİSTATİSTİK</t>
  </si>
  <si>
    <t>KURUL-1 HÜCRE (8 HAFTA)</t>
  </si>
  <si>
    <t>11BIS01</t>
  </si>
  <si>
    <t>Biyoistatistiğe Giriş</t>
  </si>
  <si>
    <t>Dr. Öğr. Üyesi Usame Ömer Osmanoğlu</t>
  </si>
  <si>
    <t xml:space="preserve">Sağlık alanına özel problemlerin çözümünde kullanılacak olan bilimsel yöntemlerden biri olan istatistiksel yöntemleri kullanır. İstatistik ve Biyoistatistik ile ilgili bazı tanımları ve bilgileri bilir. İstatistiklerin nerede ve nasıl kullanılabileceğini bilir. En az maliyetle topluma ait verilerin nasıl toplanabileceğini fark eder. Problemin çözümünün en kısa zamanda ve doğruluk derecesi yüksek olan verilere nasıl ulaşılabileceğini bilir. </t>
  </si>
  <si>
    <t>11BIS02</t>
  </si>
  <si>
    <t>11BIS03</t>
  </si>
  <si>
    <t>Bilimsel Yöntem ve İstatistiksel Temel Kavramlar, p Değeri ve İstatistiksel Karar</t>
  </si>
  <si>
    <t>Sağlık alanına özel problemlerin çözümünde kullanılacak olan bilimsel yöntemlerde Biyoistatistiğin nerede ve nasıl kullanılabileceğini bilir. Bilimsel yöntem ve Biyoistatistik arasındaki ilişkiyi; bilimsel yöntem aşamalarında Biyoistatistğin önemini bilir. p değeri kavramını bilir. Bilimsel çalışmalarda p değeri ve istatistiksel karar ile ilgili teorik bilgiyi bilir. Kurulan sıfır ve  alternatif hipotezlere göre belirlenen hipotez testlerinin yönünü hesaplar. P değerini bilir; sıfır ve alternatif  hipotezleri p değerine göre yorumlar. p değerinin önemlilik düzeyini belirlemedeki rolünü bilir. Hipotezin  geçerliliğine göre p değerine karar verir.</t>
  </si>
  <si>
    <t>11BIS04</t>
  </si>
  <si>
    <t>11BIS05</t>
  </si>
  <si>
    <t>İstatistiksel Grafikler ve Kullanım Alanları</t>
  </si>
  <si>
    <t xml:space="preserve">Değişkenlerin tipine, yapısına ya da özelliklerine göre, belli kuralları göz önüne alarak grafikleri çizer. Grafiklerin çizim  kurallarını bilir. Histogram grafiğinin; çizgi grafiğinin, daire grafiğinin; ilişki grafiğinin hangi değişkenler için ve nasıl çizildiğini bilir. Değişkenlerin tipine, yapısına ya da özelliklerine göre, belli kuralları göz önüne alarak Kutu, Çubuk ve Popülasyon  Pramidi Grafiklerini çizer. Grafiklerin çizim kurallarını; kutu grafiğinin ve çubuk grafiğinin hangi değişkenler için ve nasıl çizildiğini bilir. Popülasyon piramidini çizer ve yorumlar. Grafiksel gösterimlerle, değişkenin dağılım biçimini ve dağılım  aralığını görsel olarak bilir. </t>
  </si>
  <si>
    <t>11BIS06</t>
  </si>
  <si>
    <t>11BIS.L01</t>
  </si>
  <si>
    <t>Paket Programlara Veri Girişi ve Menülerin Tanıtımı</t>
  </si>
  <si>
    <t xml:space="preserve">Birçok alanda olduğu gibi sağlık alanında da yaygın olarak kullanılan istatistiksel veri analizi paketlerinden bazılarını bilir  ve menülerini kullanır. Paket program’da File menüsüne, Edit menüsüne, View seçeneğine, Data menüsüne, Transform  menüsüne, Analyze menüsüne ve Graphs menüsüne ait bütün özellikleri bilir ve kullanım amacına göre hangisini  seçeceğini bilir ve açıklar. Veri ve değişken tanımlama pencerelerinin özelliklerinin bilir ve değişkenlere ait veri girişinin nasıl yapılacağını bilir ve  açıklar. Paket programlarda veri girişini yapar; değişkenlerin isimlerini yazar, değişkenlerin karakter uzunluğunu  belirler, ondalıklı basamak sayısını belirler, kategorik yapıdaki değişkenlere ait etiket oluşturur; eksik yapıdaki veri  setleri ile ilgili işlem yapar; isimsel, sıralı ve oransal yapıdaki değişkenleri bilir ve tanımlar. </t>
  </si>
  <si>
    <t>11BIS07</t>
  </si>
  <si>
    <t>Tanımlayıcı İstatistikler</t>
  </si>
  <si>
    <t xml:space="preserve">Serilerde ve frekans tablolarında nicel verilerin dağılım ölçülerini gösterir. Serilerde ve frekans dağılımlarında verilerin  dağılım aralığına ilişkin formülasyonları; verilerin varyansına ilişkin formülasyonları, verilerin standart sapmasına ilişkin  formülasyonları; verilerin standart hatasına ilişkin formülasyonları, verilerin değişim katsayısına ilişkin formülasyonları  bilir ve hesaplar. Serilerde ve frekans tablolarında nicel verilerin merkezi eğilim ölçülerini bulur ve gösterir. Serilerde nicel verilerin  aritmetik, geometrik ve harmonik ortalamalarının formülasyonlarını bilir ve hesaplar. Frekanslarda nicel verilerin  aritmetik ortalamasının formülasyonunu bilir ve hesaplar. Ağırlıklı ortalamanın formülasyonunu bilir ve hesaplar.  Serilerde nicel verilerin medyan, mod, dörttebirlik ve yüzdelik değerlerini hesaplar. Frekanslarda nicel verilerin medyan  ve modun formülasyonunu bilir ve hesaplar. </t>
  </si>
  <si>
    <t>11BIS08</t>
  </si>
  <si>
    <t>11BIS09</t>
  </si>
  <si>
    <t>Olasılığa Giriş</t>
  </si>
  <si>
    <t xml:space="preserve">Olasılık tanımı, olasılık kurallarının kullanımındaki teorik bilgileri bilir. Olasılığın tıpta kullanım alanlarını bilir. Olasılık  tanımını ve olasılık kurallarını bilir ve açıklar. Olasılıksal gösterimleri bilir. Olasılıkların hesaplanmasında kullanılan  toplama kuralı ve çarpma kuralını bilir. Birleşik ve Marjinal Olasılığın nasıl hesaplandığını bilir. Permütasyon ve  Kombinasyonun nasıl hesaplandığını bilir. Bağımlı olaylar, bağımsız olaylar ve koşullu olasılık tanımlarını bilir ve açıklar. Bayes kuralı ve tarama testlerini  örneklerle açıklar ve önemini bilir. Koşullu Olasılığın nasıl hesaplandığını bilir. Bağımlı ve Bağımsız Olayları bilir. </t>
  </si>
  <si>
    <t>11BIS10</t>
  </si>
  <si>
    <t>11BIS11</t>
  </si>
  <si>
    <t>Önemli İstatistiksel Dağılımlar I</t>
  </si>
  <si>
    <t xml:space="preserve">Normal ve Binom dağılımını ve önemini bilir. Tıp alanında Normal ve binom dağılımının olasılıklarını ve teorik frekanslarını hesaplar. Normal ve Binom  dağılımı ve normal dağılım arasındaki ilişkiyi bilir ve açıklar. Normal ve Binom dağılımının yoğunluk fonksiyonunu bilir ve bilimsel  çalışmalarda örneklerle binom dağılımının önemini açıklar. Normal ve Binom dağılımının olasılıklarını ve teorik frekanslarını  hesaplar. Normal ve Binom dağılımının normal dağılıma yaklaşımını bilir. </t>
  </si>
  <si>
    <t>11BIS12</t>
  </si>
  <si>
    <t>11BIS13</t>
  </si>
  <si>
    <t>Önemli İstatistiksel Dağılımlar II</t>
  </si>
  <si>
    <t>Poisson dağılımını ve önemini bilir ve açıklar. Tıp alanında poisson dağılımının olasılıklarını ve teorik frekanslarını  hesaplar. Poisson dağılımı ve normal dağılım arasındaki ilişkiyi bilir ve açıklar. Poisson dağılımının yoğunluk  fonksiyonunu bilir ve bilimsel çalışmalarda örneklerle poisson dağılımının önemini açıklar. Poisson dağılımının  olasılıklarını ve teorik frekanslarını hesaplar. Poisson dağılımının normal dağılıma yaklaşımını bilir.</t>
  </si>
  <si>
    <t>11BIS14</t>
  </si>
  <si>
    <t>KURUL-2 HÜCRELERARASI İLETİŞİM VE İSKELET SİSTEMİ (8 HAFTA)</t>
  </si>
  <si>
    <t>12BIS01</t>
  </si>
  <si>
    <t>Normalite Testleri, Parametrik ve Parametrik Olmayan Testler</t>
  </si>
  <si>
    <t>Bir veri setinin Normal dağılımına uygunluğunu Shapiro-Wilk W testi; Kolmogorov-Smirnov Tek Örnek testi ile  denetlemeyİ bilir. Normalite testlerinin önemini bilir. Kolmogorov-Smirnov ve Shapiro-Wilk testleri arasındaki farkı  ve bu testlerin fromülasyonlarını bilir. Kolmogorov-Smirnov ve Shapiro-Wilk testlerinin Normalite testi sonucuna  göre kullanılacak olan parametrik veya parametrtik olmayan testi seçer. Normalite testlerini tıpta kullanım  alanlarını bilir. Parametrik  ve parametrik olmayan  yöntemleri  bilir.  Parametrik  olmayan  yöntemler  ile  parametrik  yöntemler  arasındaki  farkı bilir. Parametrik ve parametrik olmayan yöntemlerin hangi durumlarda kullanıldığını  bilir, sonuçlarını yorumlar ve tıpta kullanım alanlarını bilir.</t>
  </si>
  <si>
    <t>12BIS02</t>
  </si>
  <si>
    <t>12BIS03</t>
  </si>
  <si>
    <t>Tek Örneklem Testleri</t>
  </si>
  <si>
    <t>Tek örneklem düzeninde t testini formülasyonu ve örnekler ile test etmeyi bilir. Tek örneklem düzeninde t testini formülasyonu ve örnekler ile test etmeyi bilir. Toplum ortalamasına dayalı tek örnek t testi  kullanımını bilir.  Tek örneklem t testinin  tıpta uygulama alanlarını bilir. Tek örneklem t testi sonuçlarını yorumlar.</t>
  </si>
  <si>
    <t>12BIS04</t>
  </si>
  <si>
    <t>12BIS05</t>
  </si>
  <si>
    <t>Bağımsız İki Örneklem Testleri</t>
  </si>
  <si>
    <t>Bağımsız iki örneklem düzeninde t testini formülasyonu ve örnekler ile test etmeyi bilir. Bağımsız iki örneklem düzeninde t testini formülasyonu ve örnekler ile test etmeyi bilir. Bağımlı ve bağımsız grupları ayırt eder. Bağımsız iki örneklem t testinin  tıpta uygulama alanlarını bilir. Bağımsız iki örneklem t testi sonuçlarını yorumlar.</t>
  </si>
  <si>
    <t>12BIS06</t>
  </si>
  <si>
    <t>12BIS07</t>
  </si>
  <si>
    <t>Bağımlı İki Örneklem Testleri</t>
  </si>
  <si>
    <t>Bağımlı iki örneklem düzeninde t testini formülasyonu ve örnekler ile test etmeyi bilir. Bağımlı iki örneklem düzeninde t testini formülasyonu ve örnekler ile test etmeyi bilir. Bağımlı ve bağımsız grupları ayırt eder. Bağımlı iki örneklem t testinin  tıpta uygulama alanlarını bilir. Bağımlı iki örneklem t testi sonuçlarını yorumlar.</t>
  </si>
  <si>
    <t>12BIS08</t>
  </si>
  <si>
    <t>12BIS.L01</t>
  </si>
  <si>
    <t>Tek ve İki Örneklem Testleri Uygulaması</t>
  </si>
  <si>
    <t>Tek örneklem ve bağımlı-bağımsız iki örneklem testleri konularında uygulama örneklerini paket programlar üzerinde çözerek pratik kabiliyetini artırır.</t>
  </si>
  <si>
    <t>12BIS09</t>
  </si>
  <si>
    <t>Bağımsız Çok Örneklem Testleri</t>
  </si>
  <si>
    <t>Bağımsız çok örneklem düzeninde t testini formülasyonu ve örnekler ile test etmeyi bilir. Bağımsız çok örneklem düzeninde t testini formülasyonu ve örnekler ile test etmeyi bilir. Bağımlı ve bağımsız grupları ayırt eder. Bağımsız çok örneklem t testinin  tıpta uygulama alanlarını bilir. Bağımsız çok örneklem t testi sonuçlarını yorumlar.</t>
  </si>
  <si>
    <t>12BIS10</t>
  </si>
  <si>
    <t>12BIS11</t>
  </si>
  <si>
    <t>Bağımlı Çok Örneklem Testleri</t>
  </si>
  <si>
    <t>Bağımlı çok örneklem düzeninde t testini formülasyonu ve örnekler ile test etmeyi bilir. Bağımlı çok örneklem düzeninde t testini formülasyonu ve örnekler ile test etmeyi bilir. Bağımlı ve bağımsız grupları ayırt eder. Bağımlı çok örneklem t testinin  tıpta uygulama alanlarını bilir. Bağımlı çok örneklem t testi sonuçlarını yorumlar.</t>
  </si>
  <si>
    <t>12BIS12</t>
  </si>
  <si>
    <t>12BIS.L02</t>
  </si>
  <si>
    <t>Çok Örneklem Testleri Uygulaması</t>
  </si>
  <si>
    <t>Bağımlı ve bağımsız çok örneklem testleri konularında uygulama örneklerini paket programlar üzerinde çözerek pratik kabiliyetini artırır.</t>
  </si>
  <si>
    <t>KURUL-3 HAREKET SİSTEMİNİN YAPISAL TEMELLERİ (8 HAFTA)</t>
  </si>
  <si>
    <t>13BIS01</t>
  </si>
  <si>
    <t>Kategorik Değişkenlerde Tek Örneklem Testleri</t>
  </si>
  <si>
    <t>Kategorik veri türünde tek örneklem testlerini (Tek örneklem oran karşılaştırma ve kikare uygunluk testlerini) bilir. Sağlık alanında kategorik veri türünde tek örneklem testlerinin kullanımını bilir. Kategorik veri türünde tek örneklem testlerini sonuçlarını yorumlayabilir.</t>
  </si>
  <si>
    <t>13BIS02</t>
  </si>
  <si>
    <t>13BIS03</t>
  </si>
  <si>
    <t>Kategorik Değişkenlerde İki Örneklem Testleri</t>
  </si>
  <si>
    <t>Kategorik veri türünde iki örneklem testlerini (2x2 ve RxC tipi kontejans tablolarında Kikare Bağımsızlık testlerini ve McNemar Testini) )bilir. Sağlık alanında kategorik veri türünde iki örneklem testlerinin kullanımını bilir. Kategorik veri türünde iki örneklem testlerini sonuçlarını yorumlayabilir.</t>
  </si>
  <si>
    <t>13BIS04</t>
  </si>
  <si>
    <t>13BIS05</t>
  </si>
  <si>
    <t>Kategorik Değişkenlerde Çok Örneklem Testleri</t>
  </si>
  <si>
    <t>Kategorik veri türünde çok örneklem testlerini (2x2 ve RxC tipi kontejans tablolarında Kikare Trend analizini ve Cochran Q Testini) )bilir. Sağlık alanında kategorik veri türünde iki örneklem testlerinin kullanımını bilir. Kategorik veri türünde iki örneklem testlerini sonuçlarını yorumlayabilir.</t>
  </si>
  <si>
    <t>13BIS06</t>
  </si>
  <si>
    <t>13BIS.L01</t>
  </si>
  <si>
    <t>Kategorik Değişkenlerde Örneklem Testleri Uygulaması</t>
  </si>
  <si>
    <t>Kategorik veri türünde tek, iki ve çok örneklem testleri konularında uygulama örneklerini paket programlar üzerinde çözerek pratik kabiliyetini artırır.</t>
  </si>
  <si>
    <t>13BIS07</t>
  </si>
  <si>
    <t>Korelasyon ve Regresyon Analizleri</t>
  </si>
  <si>
    <t>Korelasyon Analizlerini ve önemini bilir ve açıklar. Bilimsel çalışmalarda Korelasyon Analizlerini uygular. Parametrik ve Parametrik Olmayan Korelasyon Analizlerini bilir. Parametrik ve Parametrik Olmayan Korelasyon Analizlerinin tıpta kullanım alanlarını bilir. Parametrik ve Parametrik Olmayan Korelasyon katsayılarının formülasyonunu ve kullanım kriterlerini bilir. Parametrik ve Parametrik Olmayan Korelasyon katsayılarının değerlerine göre ilişki seviyesini ve yönünü yorumlar. Basit ve Çoklu Doğrusal Regresyon Analizlerini ve önemini bilir ve açıklar. Bilimsel çalışmalarda Basit ve Çoklu Doğrusal Regresyon Analizlerini bilir ve uygular. Bağımlı ve Bağımsız değişkenlerin özelliklerini bilir. Basit ve Çoklu  Regresyon Modellerinde parametre tahminlerini hesaplar. Basit ve Çoklu Regresyon Modellerini kurar ve tıpta  kullanır. Regresyon modellerinde belirtme katsayısını yorumlar.</t>
  </si>
  <si>
    <t>13BIS08</t>
  </si>
  <si>
    <t>13BIS.L02</t>
  </si>
  <si>
    <t>Korelasyon ve Regresyon Analizleri Uygulaması</t>
  </si>
  <si>
    <t>Korelasyon ve Regresyon Analizleri konularında uygulama örneklerini paket programlar üzerinde çözerek pratik kabiliyetini artırır. Bireysel olarak ilgili analizleri uygulayabilir.</t>
  </si>
  <si>
    <t>13BIS09</t>
  </si>
  <si>
    <t>Faktör Analizi</t>
  </si>
  <si>
    <t>Faktör analizi ve aşamalarını bilir. Bilimsel çalışmalarda faktör analizi uygular. Açıklayıcı ve doğrusal fatör analizlerini bilir. Açıklayıcı ve doğrusal fatör analizlerinin farkını bilir. Faktör analzi sonuçlarını yorumlamayı bilir.</t>
  </si>
  <si>
    <t>13BIS10</t>
  </si>
  <si>
    <t>13BIS.L03</t>
  </si>
  <si>
    <t>Faktör Analizi Uygulaması</t>
  </si>
  <si>
    <t>Faktör analizi konularında uygulama örneklerini paket programlar üzerinde çözerek pratik kabiliyetini artırır. Bireysel olarak ilgili analizleri uygulayabilir.</t>
  </si>
  <si>
    <t>KURUL-4 HAREKET SİSTEMİ (8 HAFTA)</t>
  </si>
  <si>
    <t>14BIS01</t>
  </si>
  <si>
    <t>Yaşam Analizi</t>
  </si>
  <si>
    <t>Yaşam tablolarını bilir. Yaşam tablolarının sağlık alanındaki kullanımını ve önemini bilir. Yaşam fonksiyonunu kullanarak yaşam tablosunu oluşturur. Yaşam tablolarını kullanarak geleceğe ilişkin yorum yapar. Belirli bir yaş aralığındaki bireylerin beklenen yaşam süresini hesaplar. Hazard fonksiyonu ile belirli bir zamanda bir kişinin ölme riskini hesaplar.</t>
  </si>
  <si>
    <t>14BIS02</t>
  </si>
  <si>
    <t>14BIS03</t>
  </si>
  <si>
    <t>Kaplan-Meier Analizi</t>
  </si>
  <si>
    <t xml:space="preserve">Kaplan-Meier yöntemini bilir. Kaplan-Meier Yönteminin Yaşam tablosu yöntemi ile benzer ve farklı yönlerini bilir. Kaplan-Meier için yaşam fonksiyonunu hesaplar. Kaplan-Meier yöntemi sonuçlarını değerlendirir. Kaplan-Meier yönteminin sağlık  alanındaki önemini bilir. Yaşam ve ölüm olasılıklarının hesaplanmasında, Yaşam Tablosu Yöntemi ile benzer ve farklı olan  yönleri kavrar. Yığılımlı ölüm fonksiyonunu hesaplar. Kaplan-Meier yöntemine ilişkin ortalama yaşam süresi, ortanca yaşam  süresi ve çeyrek değerleri hesaplar. Yaşam Fonksiyonlarının karşılaştırılmasında kullanılan testleri bilir. </t>
  </si>
  <si>
    <t>14BIS04</t>
  </si>
  <si>
    <t>14BIS05</t>
  </si>
  <si>
    <t>ROC Analizi</t>
  </si>
  <si>
    <t xml:space="preserve">ROC eğrisini bilir ve yorumlar. Parametrik ROC eğrisi yöntemini bilir ve Parametrik ROC eğrisini hesaplar. Parametrik ROC  eğrisi yönteminin tıptaki önemini bilir. Parametrik ROC eğrisi altında kalan alanı teorik olarak hesaplar. ROC eğrisindeki  kesme noktasını yorumlar. ROC eğrisini kullanarak medikal tanı testlerin doğruluğunu değerlendirir. </t>
  </si>
  <si>
    <t>14BIS06</t>
  </si>
  <si>
    <t>14BIS.L01</t>
  </si>
  <si>
    <t>Uygulama I</t>
  </si>
  <si>
    <t>Yaşam Analizi, Kaplan-Meier Analizi ve ROC Analizi konularında uygulama örneklerini paket programlar üzerinde çözerek pratik kabiliyetini artırır.  Bireysel olarak ilgili analizleri uygulayabilir.</t>
  </si>
  <si>
    <t>14BIS07</t>
  </si>
  <si>
    <t>Güç Analizi</t>
  </si>
  <si>
    <t xml:space="preserve">Güç analizini bilir. Güç analizi testlerini ve bilimsel araştırmalardaki önemini bilir ve açıklar. Bilimsel çalışmalarda güç analizi testlerinin tıpta uygulamalarını bilir. Örnek büyüklüğünün güç analizi üzerine etkisini bilir ve açıklar.  Örnek hacmini kullanarak güç analizini hesaplar. Güç analizinin farklı paket programlarında hesaplanmasını bilir. </t>
  </si>
  <si>
    <t>14BIS08</t>
  </si>
  <si>
    <t>14BIS09</t>
  </si>
  <si>
    <t>Lojistik Regresyon Analizi</t>
  </si>
  <si>
    <t xml:space="preserve">Lojistik regresyonu ve sağlık alanındaki önemini bilir. Lojistik regresyonu teorik olarak hesaplar. Lojistik regresyonun kullanıldığı durumları bilir. Lojistik regresyon ile basit doğrusal regresyon arasındaki farkları bilir ve yorumlar. İkili yapıda bağımlı değişkenin kullanıldığı lojistik regresyon modelini bilir. Kategorik bağımsız değişkenlerin kodlanmasını bilir. ODDS oranlarını ve güven aralıklarını bilir ve karar vermek için kullanır. Lojistik Regresyon modelinin katsayılarını yorumlar. </t>
  </si>
  <si>
    <t>14BIS10</t>
  </si>
  <si>
    <t>14BIS11</t>
  </si>
  <si>
    <t>Güvenirlik Analizi</t>
  </si>
  <si>
    <t>Ölçek formlarının değerlendirilmesinde kullanılan güvenilirlik analizi hesaplama yöntemlerini bilir. Soru ile bütün arasındaki korelasyon yöntemlerini bilir. Soru ile bütün arasındaki korelasyonlar yöntemi sonuçlarını yorumlar.  Paralel Yöntem ve Kesin Paralel Yöntem sonuçlarını yorumlar.</t>
  </si>
  <si>
    <t>14BIS12</t>
  </si>
  <si>
    <t>14BIS.L02</t>
  </si>
  <si>
    <t>Uygulama II</t>
  </si>
  <si>
    <t>Güç Analizi, Lojistik Regresyon Analizi ve Güvenirlik Analizi konularında uygulama örneklerini paket programlar üzerinde çözerek pratik kabiliyetini artırır. Bireysel olarak ilgili analizleri uygulayabilir.</t>
  </si>
  <si>
    <t>2022-2023 TIP DÖNEM 1 TIBBİ GENETİK DERS PROGRAMI</t>
  </si>
  <si>
    <t>Ders Konusu</t>
  </si>
  <si>
    <t>Öğrenim hedefleri</t>
  </si>
  <si>
    <t>KURUL 4: HAREKET SİSTEMİ</t>
  </si>
  <si>
    <t>14TGN01</t>
  </si>
  <si>
    <t>TIBBİ GENETİK</t>
  </si>
  <si>
    <t>TIBBİ GENETİĞE GİRİŞ</t>
  </si>
  <si>
    <t>PROF.DR.EMİNE BERRİN YÜKSEL</t>
  </si>
  <si>
    <t>Tıbbi genetiğin kısa tarihçesini bilir, tıbbi genetiğin çalışma konularını bilir, genetik hastalıkların sınflandırılması hakkında bilgi sahibi olur.</t>
  </si>
  <si>
    <t>14TGN02</t>
  </si>
  <si>
    <t>OTOZOMAL DOMİNANT KALITIMIN ÖZELLİKLERİ</t>
  </si>
  <si>
    <t>Mendelyen kalıtımın genel özeliiklerini bilir. Otozomal dominant kalıtımın özelliklerini bilir. Otozomal dominant kalıtım kalıbını aile ağacına bakarak açıklayabilir.</t>
  </si>
  <si>
    <t>14TGN03</t>
  </si>
  <si>
    <t>OTOZOMAL DOMİNANT KALITIMA AİT ÖRNEKLER</t>
  </si>
  <si>
    <t>Otozomal dominant kalıtım kalıbına sahip hastalıklara ait örnekler verebilir.</t>
  </si>
  <si>
    <t>14TGN04</t>
  </si>
  <si>
    <t>OTOZOMAL RESESİF KALITIMIN ÖZELLİKLERİ</t>
  </si>
  <si>
    <t>Mendelyen kalıtımın genel özeliiklerini bilir. Otozomal resesif kalıtımın özelliklerini bilir. Otozomal resesif kalıtım kalıbını aile ağacına bakarak açıklayabilir.</t>
  </si>
  <si>
    <t>14TGN05</t>
  </si>
  <si>
    <t>OTOZOMAL RESESİF KALITIMA AİT ÖRNEKLER</t>
  </si>
  <si>
    <t>Otozomal resesif kalıtım kalıbına sahip hastalıklara ait örnekler verebilir.</t>
  </si>
  <si>
    <t>14TGN06</t>
  </si>
  <si>
    <t>GONOZOMAL KALITIMIN ÖZELLİKLERİ</t>
  </si>
  <si>
    <t>Cinsiyet kromozomlarında taşınan genetik hastalıkların kalıtımkalıplarına ait özellikleri bilir. Aile ağacına bakarak bu ayırımı yapabilir.</t>
  </si>
  <si>
    <t>14TGN07</t>
  </si>
  <si>
    <t>GONOZOMAL KALITIMA AİT ÖRNEKLERİ</t>
  </si>
  <si>
    <t>Gonozomal kalıtım kalıbına sahip hastalıklara ait örnekler verebilir.</t>
  </si>
  <si>
    <t>14TGN08</t>
  </si>
  <si>
    <t xml:space="preserve">MENDELYEN OLMAYAN KALITIM </t>
  </si>
  <si>
    <t xml:space="preserve">Mendelyen olmayan kalıtımın içeriğini bilir, genel özelliklerini açıklar. </t>
  </si>
  <si>
    <t>14TGN09</t>
  </si>
  <si>
    <t>MENDELYEN OLMAYAN KALITIMA AİT ÖRNEKLER</t>
  </si>
  <si>
    <t>Mendelyen olmayan  kalıtım kalıbına sahip hastalıklara ait örnekler verebilir.</t>
  </si>
  <si>
    <t>14TGN10</t>
  </si>
  <si>
    <t>KROMOZOMLARIN GENEL YAPISI VE SINIFLANDIRILMASI</t>
  </si>
  <si>
    <t>Kromozomların genel yapısını bilir, sitogenetik temel kavramlarını bilir.</t>
  </si>
  <si>
    <t>14TGN11</t>
  </si>
  <si>
    <t>14TGN12</t>
  </si>
  <si>
    <t>SAYISAL KROMOZOM ANOMALİLERİ</t>
  </si>
  <si>
    <t>Sayısal kromozom anomalilerinin oluşum mekanizmalarını, genel özelliklerini bilir. Bu grup hastalıklara ait örnekler verebilir.</t>
  </si>
  <si>
    <t>14TGN13</t>
  </si>
  <si>
    <t>YAPISAL KROMOZOM ANOMALİLERİ</t>
  </si>
  <si>
    <t>Yapısal kromozom anomalilerinin oluşum mekanizmalarını, genel özelliklerini bilir. Bu grup hastalıklara ait örnekler verebilir.</t>
  </si>
  <si>
    <t>2023-2024 TIP FAKÜLTESİ DÖNEM 1 FİZYOLOJİ DERS PROGRAMI</t>
  </si>
  <si>
    <t>Dönem 1</t>
  </si>
  <si>
    <t>saat</t>
  </si>
  <si>
    <t>2.KURUL: HÜCRELERARASI İLETİŞİM VE İSKELET SİSTEMİ</t>
  </si>
  <si>
    <t>12FIZ01</t>
  </si>
  <si>
    <t>Fizyolojiye giriş</t>
  </si>
  <si>
    <t>Dr. Öğr. Üyesi Bülent IŞIK</t>
  </si>
  <si>
    <t>Homeostaz kavramını tanımlar. Biyolojik Dokularda homeostatik ve fizyolojik düzenleme mekanizmalarını açıklar.</t>
  </si>
  <si>
    <t>12FIZ02</t>
  </si>
  <si>
    <t>Homeostaz</t>
  </si>
  <si>
    <t>Vücut sıvı kompartmanlarını ve homeostazın fizyolojik önemini açıklar</t>
  </si>
  <si>
    <t>12FIZ03</t>
  </si>
  <si>
    <t>Hücre membranından taşınım sistemler-1</t>
  </si>
  <si>
    <t>Hücre zarının fizyolojik özelliklerini hücre membranından taşınma sistemlerinin fizyolojisini açıklar</t>
  </si>
  <si>
    <t>12FIZ04</t>
  </si>
  <si>
    <t>Hücre membranından taşınım sistemleri-2</t>
  </si>
  <si>
    <t>12FIZ05</t>
  </si>
  <si>
    <t>Membran potansiyeli-1</t>
  </si>
  <si>
    <t>Membran potansiyelinin oluşumuna neden olan etkenlerin fizyolojik temelini açıklar</t>
  </si>
  <si>
    <t>12FIZ06</t>
  </si>
  <si>
    <t>Membran potansiyeli-2</t>
  </si>
  <si>
    <t>12FIZ07</t>
  </si>
  <si>
    <t>Hücrelerarası haberleşme</t>
  </si>
  <si>
    <t>Hücreler arası haberleşmenin fizyolojik mekanizmasını açıklar</t>
  </si>
  <si>
    <t>12FIZ08</t>
  </si>
  <si>
    <t>Apoptoz</t>
  </si>
  <si>
    <t>Apoptoz fizyolojisi açıklar</t>
  </si>
  <si>
    <t>12FIZ09</t>
  </si>
  <si>
    <t>Hücre içi haberciler-1</t>
  </si>
  <si>
    <t>Hücre içi habercilerin fizyolojik mekanizmasını açıklar</t>
  </si>
  <si>
    <t>12FIZ10</t>
  </si>
  <si>
    <t>Hücre içi haberciler-2</t>
  </si>
  <si>
    <t>12FIZ.L01</t>
  </si>
  <si>
    <t>Fizyoloji Uygulama</t>
  </si>
  <si>
    <t>Laboratuvar kuralları ve güvenliği</t>
  </si>
  <si>
    <t>Dr. Öğr. Üyesi Bülent IŞIK, Dr. Öğr. Üyesi Derviş DAŞDELEN, Öğr.Gör. Zeynep ALTINKAYA, Öğr. Gör. Mustafa ÖZDAMAR</t>
  </si>
  <si>
    <t>Laboratuvar kurallarını, güvenli çalışma prensiplerini açıklar</t>
  </si>
  <si>
    <t>3.KURUL: HÜCRELERARASI İLETİŞİM VE İSKELET SİSTEMİ</t>
  </si>
  <si>
    <t>13FIZ01</t>
  </si>
  <si>
    <t>Kanın genel özellikleri ve plazma proteinleri-1</t>
  </si>
  <si>
    <t>Kan dokusu ve plazma proteinlerinin genel özelliklerini açıklar</t>
  </si>
  <si>
    <t>13FIZ02</t>
  </si>
  <si>
    <t>Kanın genel özellikleri ve plazma proteinleri-2</t>
  </si>
  <si>
    <t>13FIZ.L01</t>
  </si>
  <si>
    <t>Kan alma teknikleri-1</t>
  </si>
  <si>
    <t>Kan alma tekniklerini açıklar ve uygular</t>
  </si>
  <si>
    <t>13FIZ03</t>
  </si>
  <si>
    <t>Kan yapımı (Hematopez)</t>
  </si>
  <si>
    <t>Kan yapım mekanizmalarını açıklar</t>
  </si>
  <si>
    <t>13FIZ04</t>
  </si>
  <si>
    <t>Eritrositlerin yapımı (Eritropoez) ve eritrositler</t>
  </si>
  <si>
    <t>Eritroistleri ve yapım mekanizmalarını açıklar</t>
  </si>
  <si>
    <t>13FIZ.L02</t>
  </si>
  <si>
    <t>Kan alma teknikleri-2</t>
  </si>
  <si>
    <t>13FIZ05</t>
  </si>
  <si>
    <t>Eritrositlerde metabolizma</t>
  </si>
  <si>
    <t>Eritrosit metabolizmasını ve özelliklerini açıklar</t>
  </si>
  <si>
    <t>13FIZ06</t>
  </si>
  <si>
    <t>Hemoglobin yapımı ve demir metabolizması</t>
  </si>
  <si>
    <t>Hemoglobin yapımı ve demir metabolizması açıklar</t>
  </si>
  <si>
    <t>13FIZ07</t>
  </si>
  <si>
    <t>Anemiler</t>
  </si>
  <si>
    <t>Anemi türlerini açıklar</t>
  </si>
  <si>
    <t>13FIZ08</t>
  </si>
  <si>
    <t>Polisitemiler</t>
  </si>
  <si>
    <t>Polisitemi türlerini açıklar</t>
  </si>
  <si>
    <t>13FIZ.L03</t>
  </si>
  <si>
    <t>Hemoglobin, hematokrit ve sedimentasyon ölçümü</t>
  </si>
  <si>
    <t>Hemoglobin, sedimentasyon ve hematokrit ölçümünü açıklar ve uygular</t>
  </si>
  <si>
    <t>13FIZ09</t>
  </si>
  <si>
    <t>Trombositler ve işlevleri-1</t>
  </si>
  <si>
    <t>Dr. Öğr. Üyesi Derviş DAŞDELEN</t>
  </si>
  <si>
    <t>Trombositlerin fonksiyonel özelliklerini açıklar</t>
  </si>
  <si>
    <t>13FIZ10</t>
  </si>
  <si>
    <t>Trombositler ve işlevleri-2</t>
  </si>
  <si>
    <t>13FIZ11</t>
  </si>
  <si>
    <t>Hemostaz, pıhtılaşma mekanizmaları-1</t>
  </si>
  <si>
    <t>Pıhtılaşma mekanizmalarını açıklar</t>
  </si>
  <si>
    <t>13FIZ12</t>
  </si>
  <si>
    <t>Hemostaz, pıhtılaşma mekanizmaları-2</t>
  </si>
  <si>
    <t>13FIZ.L04</t>
  </si>
  <si>
    <t>Kanama-pıhtılaşma zamanı belirleme</t>
  </si>
  <si>
    <t>Kanama-pıhtılaşma zamanını tayin eder ve belirler</t>
  </si>
  <si>
    <t>13FIZ13</t>
  </si>
  <si>
    <t>Pıhtılaşma bozuklukları</t>
  </si>
  <si>
    <t>Damar içi pıhtılaşmaya neden olan faktörleri açıklar</t>
  </si>
  <si>
    <t>13FIZ14</t>
  </si>
  <si>
    <t>Damar içi pıhtılaşmanın önlenmesi</t>
  </si>
  <si>
    <t>Damar içi pıhtılaşmayı önleme mekanizmalarını açıklar</t>
  </si>
  <si>
    <t>13FIZ.L05</t>
  </si>
  <si>
    <t>Kan grupları ve karşıt reaksiyon tayini</t>
  </si>
  <si>
    <t>Kan gruplarının nasıl belirlendiğini ve kan grupları-karşıt reaksiyon tayinini açıklar</t>
  </si>
  <si>
    <t>13FIZ15</t>
  </si>
  <si>
    <t>Lökositler ve işlevleri-1</t>
  </si>
  <si>
    <t>Lökositlerin fonksiyonlarını açıklar</t>
  </si>
  <si>
    <t>13FIZ16</t>
  </si>
  <si>
    <t>Lökositler ve işlevleri-2</t>
  </si>
  <si>
    <t>13FIZ.L06</t>
  </si>
  <si>
    <t>Eritrositlerin osmotik direncinin saptanması</t>
  </si>
  <si>
    <t>Osmotik frajiliteyi açıklar ve tayin eder</t>
  </si>
  <si>
    <t>13FIZ17</t>
  </si>
  <si>
    <t>Monosit ve makrofaj sistemi-1</t>
  </si>
  <si>
    <t>Monosit ve makrofaj sistemini açıklar</t>
  </si>
  <si>
    <t>13FIZ18</t>
  </si>
  <si>
    <t>Monosit ve makrofaj sistemi-2</t>
  </si>
  <si>
    <t>13FIZ.L07</t>
  </si>
  <si>
    <t>Eritrosit-Lökosit sayımı</t>
  </si>
  <si>
    <t>Eritrosit ve lökosit sayımını uygular</t>
  </si>
  <si>
    <t>13FIZ19</t>
  </si>
  <si>
    <t>İnflamasyon ve mekanizmaları-1</t>
  </si>
  <si>
    <t>İnflamasyon ve mekanizmalarını açılar</t>
  </si>
  <si>
    <t>13FIZ20</t>
  </si>
  <si>
    <t>İnflamasyon ve mekanizmaları-2</t>
  </si>
  <si>
    <t>13FIZ.L08</t>
  </si>
  <si>
    <t xml:space="preserve">Periferik yayma, lökosit formülü </t>
  </si>
  <si>
    <t>Periferik yaymayı yapar ve lokosit formülünü uygular</t>
  </si>
  <si>
    <t>13FIZ21</t>
  </si>
  <si>
    <t>İmmün sistem fizyolojisi-1</t>
  </si>
  <si>
    <t>İmmün sistemin temel unsurlarını ve fizyolojik mekanizmasını açıklar</t>
  </si>
  <si>
    <t>13FIZ22</t>
  </si>
  <si>
    <t>İmmün sistem fizyolojisi-2</t>
  </si>
  <si>
    <t xml:space="preserve">4. KURUL:  HAREKET SİSTEMİ </t>
  </si>
  <si>
    <t>14FIZ01</t>
  </si>
  <si>
    <t>Uyarılabilir hücrelerde aksiyon potansiyeli-1</t>
  </si>
  <si>
    <t>Uyarılabilir hücreleri tanımlar. Sinir ve kas hücresinin uyarılmasındaki fizyolojik mekanizmaları ifade eder</t>
  </si>
  <si>
    <t>14FIZ02</t>
  </si>
  <si>
    <t>Uyarılabilir hücrelerde aksiyon potansiyeli-2</t>
  </si>
  <si>
    <t>14FIZ03</t>
  </si>
  <si>
    <t>Uyarılabilir hücrelerde aksiyon potansiyeli-3</t>
  </si>
  <si>
    <t>14FIZ04</t>
  </si>
  <si>
    <t>Sinapsların özel yapısı, sinapslarda elektriksel olaylar-1</t>
  </si>
  <si>
    <t>Sinapsların fizyolojik yapısını ve sinapslarda meydana gelen elektrofizyolojik olayları tanımlar</t>
  </si>
  <si>
    <t>14FIZ05</t>
  </si>
  <si>
    <t>Sinapsların özel yapısı, sinapslarda elektriksel olaylar-2</t>
  </si>
  <si>
    <t>14FIZ06</t>
  </si>
  <si>
    <t>Sinir kas kavşağı-1</t>
  </si>
  <si>
    <t>Sinir-kas iletiminin fizyolojik mekanizmalarını açıklar</t>
  </si>
  <si>
    <t>14FIZ07</t>
  </si>
  <si>
    <t>Sinir kas kavşağı-2</t>
  </si>
  <si>
    <t>14FIZ08</t>
  </si>
  <si>
    <t xml:space="preserve">İskelet kasının yapı ve özellikleri </t>
  </si>
  <si>
    <t>İskelet kasının yapısı ve işlevlerini açıklar</t>
  </si>
  <si>
    <t>14FIZ09</t>
  </si>
  <si>
    <t>İskelet kasında kasılma mekanizmaları ve tipleri-1</t>
  </si>
  <si>
    <t>İskelet kasının kasılmasını fizyolojik olarak açıklar</t>
  </si>
  <si>
    <t>14FIZ10</t>
  </si>
  <si>
    <t>İskelet kasında kasılma mekanizmaları ve tipleri-2</t>
  </si>
  <si>
    <t>14FIZ.L01</t>
  </si>
  <si>
    <t>EMG</t>
  </si>
  <si>
    <t>EMG’ nin fizyolojik mekanizmalarını açıklar</t>
  </si>
  <si>
    <t>14FIZ11</t>
  </si>
  <si>
    <t>İskelet kasında fonksiyon bozuklukları, hipertrofi ve atrofi-1</t>
  </si>
  <si>
    <t>İskelet kasında fonksiyon bozukluklarını, hipertrofi ve atrofiyi açıklar</t>
  </si>
  <si>
    <t>14FIZ12</t>
  </si>
  <si>
    <t>İskelet kasında fonksiyon bozuklukları, hipertrofi ve atrofi-2</t>
  </si>
  <si>
    <t>14FIZ13</t>
  </si>
  <si>
    <t>Kaslarda enerji metabolizması-1</t>
  </si>
  <si>
    <t>Kaslarda enerji metabolizmasını fizyolojik olarak açıklar</t>
  </si>
  <si>
    <t>14FIZ14</t>
  </si>
  <si>
    <t>Kaslarda enerji metabolizması-2</t>
  </si>
  <si>
    <t>14FIZ.L02</t>
  </si>
  <si>
    <t>İskelet kası kasılma tiplerinin laboratuvarda değerlendirilmesi</t>
  </si>
  <si>
    <t>İskelet kası kasılma tiplerinin laboratuvarda değerlendirilmesini gösterir</t>
  </si>
  <si>
    <t>14FIZ15</t>
  </si>
  <si>
    <t>İskelet kasında gevşeme ve kas tonusu-1</t>
  </si>
  <si>
    <t>İskelet kasının gevşemesini ve tonusunu fizyolojik olarak açıklar</t>
  </si>
  <si>
    <t>14FIZ16</t>
  </si>
  <si>
    <t>İskelet kasında gevşeme ve kas tonusu-2</t>
  </si>
  <si>
    <t>14FIZ17</t>
  </si>
  <si>
    <t>İskelet kasında yorgunluk ve plastisite-1</t>
  </si>
  <si>
    <t>İskelet kasının yorulması ve plastisite kavramlarını fizyolojik olarak açıklar</t>
  </si>
  <si>
    <t>14FIZ18</t>
  </si>
  <si>
    <t>İskelet kasında yorgunluk ve plastisite-2</t>
  </si>
  <si>
    <t>14FIZ19</t>
  </si>
  <si>
    <t>Düz kasların genel özellikleri</t>
  </si>
  <si>
    <t>Düz kasların genel özelliklerini açıklar</t>
  </si>
  <si>
    <t>14FIZ20</t>
  </si>
  <si>
    <t>Düz kasların kasılması</t>
  </si>
  <si>
    <t>Düz kas kasılmasını açıklar</t>
  </si>
  <si>
    <t>14FIZ.L03</t>
  </si>
  <si>
    <t>İzole organ banyosunda düz kas ve damar hemodinamiği pratiği</t>
  </si>
  <si>
    <t>İzole organ banyosunda düz kas kasılma ve gevşeme kayıtları ve fizyolojik mekanizmalarını açıklar</t>
  </si>
  <si>
    <t>14FIZ21</t>
  </si>
  <si>
    <t>Akut egzersizin kaslarda oluşturduğu değişiklikler</t>
  </si>
  <si>
    <t>Egzersizde iskelet kasında gelişen fizyolojik değişikleri ifade eder</t>
  </si>
  <si>
    <t>14FIZ22</t>
  </si>
  <si>
    <t>Kronik egzersizin kaslarda oluşturduğu değişiklikler</t>
  </si>
  <si>
    <t>2023-2024 TIP Klinik Beceriler  DERS PROGRAMI</t>
  </si>
  <si>
    <t>KLİNİK  BECERİLER</t>
  </si>
  <si>
    <t xml:space="preserve">KURUL-1 (DÖNEM 1)
</t>
  </si>
  <si>
    <t>11TKB01</t>
  </si>
  <si>
    <t>İyi hekimlik uygulamalarına Giriş</t>
  </si>
  <si>
    <t>Doç.Dr.H.Şeyma Akça</t>
  </si>
  <si>
    <t>İyi hekimlik uygulamalarını tanımlarını kavrar.</t>
  </si>
  <si>
    <t>11TKB02</t>
  </si>
  <si>
    <t>İletişim-Giriş</t>
  </si>
  <si>
    <t>Doç.Dr.Dilek Atik</t>
  </si>
  <si>
    <t>İletişim tanımını yapabilir.</t>
  </si>
  <si>
    <t>11TKB03</t>
  </si>
  <si>
    <t>İletişim becerileri</t>
  </si>
  <si>
    <t>İletişim becerilerini kavrar.</t>
  </si>
  <si>
    <t>11TKB04</t>
  </si>
  <si>
    <t>Etik ve Profesyonel Değerler Yaşam Kalitesi Bağlamında Sağlık Hizmetleri</t>
  </si>
  <si>
    <t>Etik ve Profesyonel Değerler Yaşam Kalitesi Bağlamında Sağlık Hizmetlerini tanımlayabilir.</t>
  </si>
  <si>
    <t>11TKB05</t>
  </si>
  <si>
    <t>Etik ve Profesyonel Değerler  Hak Kavramı, Hasta hakları, sağlık çalışanı hakları</t>
  </si>
  <si>
    <t>Etik ve Profesyonel Değerler  Hak Kavramı, Hasta hakları, sağlık çalışanı haklarını öğrenir.</t>
  </si>
  <si>
    <t>11TKB06</t>
  </si>
  <si>
    <t>Etik ve Profesyonel Değerler (Sağlık ve Hastalık Kavramları)</t>
  </si>
  <si>
    <t>Etik ve Profesyonel Değerler de sağlık ve hastalık Kavramlarını öğrenir.</t>
  </si>
  <si>
    <t>11TKB07</t>
  </si>
  <si>
    <t>Kanıta dayalı Tıp ,Bilgi Okur Yazarlığı</t>
  </si>
  <si>
    <t>Kanıta dayalı Tıp Bilgi Okur Yazarlığını kavrar.</t>
  </si>
  <si>
    <t>11TKB08</t>
  </si>
  <si>
    <t>Kanıta dayalı Tıp Eleştirel Okuma</t>
  </si>
  <si>
    <t>Kanıta dayalı Tıp Eleştirel Okumanın farklı kaynaklarla birlikte değerlendirmeyi kavrar.</t>
  </si>
  <si>
    <t xml:space="preserve"> Hijyenik el yıkama becerisi (Uygulama)</t>
  </si>
  <si>
    <t>Dr.Öğr.Üyesi Fulya Köse</t>
  </si>
  <si>
    <t>Hijyenik el yıkama becerisi yıkamayı kavrar ve uygular.</t>
  </si>
  <si>
    <t>Steril Eldiven Giyme-Kullanılmış eldiven çıkarma Becerisi (Uygulama)</t>
  </si>
  <si>
    <t>Steril Eldiven Giyme-Kullanılmış eldiven çıkarma uygulamayı kavrar ve uygular.</t>
  </si>
  <si>
    <t>Bone ve Maske Takma Becerisi (Uygulama)</t>
  </si>
  <si>
    <t>Bone ve Maske Takma Becerisi kavrar ve uygular.</t>
  </si>
  <si>
    <t>KURUL-2  (DÖNEM 1)</t>
  </si>
  <si>
    <t>12TKB01</t>
  </si>
  <si>
    <t>İnsan Bilimlerinde Tıp</t>
  </si>
  <si>
    <t>Dr.Öğr.Üyesi Nuray Kılıç</t>
  </si>
  <si>
    <t>İnsan Bilimlerinde Tıp tanımlar.</t>
  </si>
  <si>
    <t>12TKB02</t>
  </si>
  <si>
    <t>Etik ve Profesyonel Değerler (Hekim-hasta/başvuran ilişkisi)</t>
  </si>
  <si>
    <t>Etik ve Profesyonel Değerler (Hekim-hasta/başvuran ilişkisini tanımlar.</t>
  </si>
  <si>
    <t>12TKB03</t>
  </si>
  <si>
    <t>Etik ve Profesyonel Değerler (Güvenilirlik ve Güvenirliğin İhlali,Hasta sırrının saklanması)</t>
  </si>
  <si>
    <t>Etik ve Profesyonel Değerlerinde hasta mahremiyeti,Güvenilirlik ve Güvenirliğin İhlali, Hasta sırrının saklanmasını kavrar.</t>
  </si>
  <si>
    <t>12TKB04</t>
  </si>
  <si>
    <t>Kanıta dayalı Tıp Bilgi Kaynakları, Kanıt Aramak</t>
  </si>
  <si>
    <t>Dr.Öğr.Üyesi M.Raşit Özer</t>
  </si>
  <si>
    <t>Kanıta dayalı Tıp Bilgi Kaynakları, Kanıt Aramayı öğrenir.</t>
  </si>
  <si>
    <t>12TKB05</t>
  </si>
  <si>
    <t>Kanıta dayalı Tıp Kanıtların değerlendirilmesi</t>
  </si>
  <si>
    <t>Kanıta dayalı Tıp Kanıtların değerlendirilmesi öğrenir.</t>
  </si>
  <si>
    <t>12TKB06</t>
  </si>
  <si>
    <t>Kanıta dayalı Tıp, Soru oluşturmak</t>
  </si>
  <si>
    <t>Kanıta dayalı Tıp, Soru oluşturmayı öğrenir.</t>
  </si>
  <si>
    <t>Radiyal ve Karotis Nabız Alma Becerisi uygulama(Uygulama)</t>
  </si>
  <si>
    <t>Radiyal ve Karotis Nabız Alma Becerisini  öğrenir ve uygular.</t>
  </si>
  <si>
    <t>Üst extremite kan basıncı ölçme becerisi(Uygulama)</t>
  </si>
  <si>
    <t>Üst extremite kan basıncı ölçme becerisi öğrenir ve uygular.</t>
  </si>
  <si>
    <t>Vücut ısısı Ölçme becerisi (Uygulama)</t>
  </si>
  <si>
    <t>Vücut ısısı Ölçme becerisini öğrenir.</t>
  </si>
  <si>
    <t>KURUL 3 (DÖNEM 1)</t>
  </si>
  <si>
    <t>13TKB01</t>
  </si>
  <si>
    <t>İletişim becerileri, Aydınlatılmış  onam</t>
  </si>
  <si>
    <t>İletişim becerilerini öğrenir ve Aydınlatılmış  onamın önemini kavrar.</t>
  </si>
  <si>
    <t>13TKB02</t>
  </si>
  <si>
    <t>Erişkin hava yolu yönetimi</t>
  </si>
  <si>
    <t>Erişkin hava yolu yönetimi kazanır.</t>
  </si>
  <si>
    <t>13TKB03</t>
  </si>
  <si>
    <t>Temel Yaşam Desteği (Erişkin)</t>
  </si>
  <si>
    <t>Temel Yaşam Desteği (Erişkin) önemini kavrar.</t>
  </si>
  <si>
    <t>Temel Yaşam Desteği (Erişkin) Uygulama 1</t>
  </si>
  <si>
    <t>Temel Yaşam Desteği (Erişkin) Uygulamayı öğrenir.</t>
  </si>
  <si>
    <t>Temel Yaşam Desteği (Erişkin) Uygulama 2</t>
  </si>
  <si>
    <t>Temel Yaşam Desteği (Erişkin) Uygulama 3</t>
  </si>
  <si>
    <t>13TKB04</t>
  </si>
  <si>
    <t>Pediatrik hava yolu yönetimi</t>
  </si>
  <si>
    <t>Pediatrik hava yolu yönetiminin önemini kavrar.</t>
  </si>
  <si>
    <t>13TKB05</t>
  </si>
  <si>
    <t>Temel yaşam desteği (Pediatrik)</t>
  </si>
  <si>
    <t>Temel yaşam desteği (Pediatrik) kavrar.</t>
  </si>
  <si>
    <t>Temel yaşam desteği (Pediatrik) Uygulama 1</t>
  </si>
  <si>
    <t>Temel yaşam desteği (Pediatrik) Uygulamasını öğrenir.</t>
  </si>
  <si>
    <t>Temel yaşam desteği (Pediatrik) Uygulama 2</t>
  </si>
  <si>
    <t>Temel yaşam desteği (Pediatrik) Uygulama 3</t>
  </si>
  <si>
    <t>KURUL-4  (DÖNEM 1)</t>
  </si>
  <si>
    <t>14TKB01</t>
  </si>
  <si>
    <t>Kanıta dayalı tıp, Makale okuma</t>
  </si>
  <si>
    <t>Dr. Öğr. Üyesi M. Raşit Özer</t>
  </si>
  <si>
    <t>Kanıta dayalı tıp, Makale okuma kavrar.</t>
  </si>
  <si>
    <t>14TKB02</t>
  </si>
  <si>
    <t>Kanıta dayalı tıp, Makale Değerlendirme</t>
  </si>
  <si>
    <t>Kanıta dayalı tıp, Makale Değerlendirmeyi öğrenir.</t>
  </si>
  <si>
    <t>Subcutan girişimsel işlem uygulama becerisi(Uygulama)</t>
  </si>
  <si>
    <t>Dr. Öğr. Üyesi Fulya Köse</t>
  </si>
  <si>
    <t>Subcutan girişimsel işlem uygulama becerisi</t>
  </si>
  <si>
    <t>Intramusküler  enjeksiyon uygulama becerisi (Uygulama) 1</t>
  </si>
  <si>
    <t>Intramusküler  enjeksiyon uygulama becerisi kazanır.</t>
  </si>
  <si>
    <t>Intramusküler  enjeksiyon uygulama becerisi (Uygulama) 2</t>
  </si>
  <si>
    <t>Venöz damar yolu açma uygulaması (Uygulama) 1</t>
  </si>
  <si>
    <t>Venöz damar yolu açma uygulamasını öğrenir ve uygular.</t>
  </si>
  <si>
    <t>Venöz damar yolu açma uygulaması (Uygulama) 2</t>
  </si>
  <si>
    <t>Venöz kan alma uygulaması (Uygulama) 1</t>
  </si>
  <si>
    <t>Venöz kan alma uygulamasını öğrenir ve uygular.</t>
  </si>
  <si>
    <t>Venöz kan alma uygulaması (Uygulama) 2</t>
  </si>
  <si>
    <t>KURUL 1 (DÖNEM 2)</t>
  </si>
  <si>
    <t>İletişim</t>
  </si>
  <si>
    <t>İletişimin tanımını yapar. İletişimin yolaklarını öğrenir.</t>
  </si>
  <si>
    <t xml:space="preserve">Etik ve Profesyonel Değerler Yaşam Kalitesi Bağlamında Sağlık Hizmetleri </t>
  </si>
  <si>
    <t>Sağlık Hizmetlerinde etik ve profesyonel yaklaşımları öğrenir.</t>
  </si>
  <si>
    <t>Travma hastasına ilk yaklaşım</t>
  </si>
  <si>
    <t>Travma hastasında İlk karşılaşma da yapılması ve yapılmaması gereken hareketleri kavrar.</t>
  </si>
  <si>
    <t>İlk yardımda Servical collor uygulaması</t>
  </si>
  <si>
    <t>İlk yardım esnasında travma hastasına servical collor kullanmayı öğrenir.</t>
  </si>
  <si>
    <t>Extremite travmalarına yaklaşım</t>
  </si>
  <si>
    <t>Extremite travmalı hastaya yaklaşımı öğrenir.</t>
  </si>
  <si>
    <t>Kırıklı çıkıklı extremite yaralamalarında stabilizasyon uygulaması 1</t>
  </si>
  <si>
    <t>Kırıklı çıkıklı extremite yaralamalarında stabilizasyon uygulamasını öğrenir.</t>
  </si>
  <si>
    <t>Kırıklı çıkıklı extremite yaralamalarında stabilizasyon uygulaması 2</t>
  </si>
  <si>
    <t>Kırıklı çıkıklı extremite yaralamalarında stabilizasyon uygulaması 3</t>
  </si>
  <si>
    <t>Kırıklı çıkıklı extremite yaralamalarında stabilizasyon uygulaması 4</t>
  </si>
  <si>
    <t>KURUL 2(DÖNEM 2)</t>
  </si>
  <si>
    <t xml:space="preserve">Doç.Dr.Dilek Atik </t>
  </si>
  <si>
    <t>KURUL 3(DÖNEM 2)</t>
  </si>
  <si>
    <t>Etik ve Profesyonel Değerler,Yaşamın başında alınan etik kararlar</t>
  </si>
  <si>
    <t>Etik ve Profesyonel Değerler,Yaşamın başında alınan etik kararlar kavrar.</t>
  </si>
  <si>
    <t>Mesleklerarası İşbirliği</t>
  </si>
  <si>
    <t>Mesleklerarası İşbirliği öğrenir.</t>
  </si>
  <si>
    <t>Batın muayene uygulaması</t>
  </si>
  <si>
    <t>Batın muayene uygulamasını öğrenir.</t>
  </si>
  <si>
    <t>Nazogastrik sonda uygulaması</t>
  </si>
  <si>
    <t>Nazogastrik sonda uygulaması öğrenir.</t>
  </si>
  <si>
    <t>İntramusküler-intravenöz ilaç hazırlama becerisi</t>
  </si>
  <si>
    <t>İntramusküler-intravenöz ilaç hazırlama Uygulamasını öğrenir.</t>
  </si>
  <si>
    <t>KURUL 4(DÖNEM 2)</t>
  </si>
  <si>
    <t>Nörolojik muayene 1</t>
  </si>
  <si>
    <t>Nörolojik muayenenin teorik bilgisini kavrar.</t>
  </si>
  <si>
    <t>Nörolojik muayene 2</t>
  </si>
  <si>
    <t>Nörolojik muayene uygulama 1</t>
  </si>
  <si>
    <t>Nörolojik muayene uygulama becerisi kazanır.</t>
  </si>
  <si>
    <t>Nörolojik muayene uygulama 2</t>
  </si>
  <si>
    <t>Nörolojik muayene uygulama 3</t>
  </si>
  <si>
    <t>Nörolojik muayene uygulama 4</t>
  </si>
  <si>
    <t>Nörolojik muayene uygulama 5</t>
  </si>
  <si>
    <t>KURUL 5(DÖNEM 2)</t>
  </si>
  <si>
    <t>Kanıta dayalı ,Bilgi Okur Yazarlığı</t>
  </si>
  <si>
    <t>Kanıta dayalı ,Bilgi Okur Yazarlığının önemini kavrar.</t>
  </si>
  <si>
    <t>Mesane sonda uygulaması 1</t>
  </si>
  <si>
    <t>Mesane sonda uygulamasını öğrenir.</t>
  </si>
  <si>
    <t>Mesane sonda uygulaması 2</t>
  </si>
  <si>
    <t>Mesane sonda uygulaması 3</t>
  </si>
  <si>
    <t>Mesane sonda uygulaması 4</t>
  </si>
  <si>
    <t>Klinik Ziyaretler(Genel Cerrahi-Kadın Doğum-Üroloji) 1</t>
  </si>
  <si>
    <t>Klinik ziyaretler ile çalışanların muayene odalarını, hasta odalarını , işlem uyguladıkları çalışma ortamlarını kavrar.</t>
  </si>
  <si>
    <t>Klinik Ziyaretler(Genel Cerrahi-Kadın Doğum-Üroloji) 2</t>
  </si>
  <si>
    <t>KURUL 1(DÖNEM 3)</t>
  </si>
  <si>
    <t>İletişim,Standart Hasta Görüşmesi</t>
  </si>
  <si>
    <t>İletişim becerilerini öğrenir ve standart hasta görüşmesinin  önemini kavrar.</t>
  </si>
  <si>
    <t>Hasta Güvenliği ve Mahremiyeti</t>
  </si>
  <si>
    <t>Hasta Güvenliği ve mahremiyetinin önemini anlar ve kavrar.</t>
  </si>
  <si>
    <t>Hasta ve Hekim Psikolojisi</t>
  </si>
  <si>
    <t>Hasta ve hekim psikolojisinin önemini öğrenir.</t>
  </si>
  <si>
    <t>Anamnez Alma Nedir?</t>
  </si>
  <si>
    <t>Anamnez alınmanın önemini kavrar.</t>
  </si>
  <si>
    <t>Anamnez Alma Uygulama 1</t>
  </si>
  <si>
    <t>Anamnez alma uygulamasını öğrenir.</t>
  </si>
  <si>
    <t>Anamnez Alma Uygulama 2</t>
  </si>
  <si>
    <t>KURUL 2(DÖNEM 3)</t>
  </si>
  <si>
    <t>Fizik Muayane nedir?</t>
  </si>
  <si>
    <t>Fizik Muayenenin tanımnı kavrar.</t>
  </si>
  <si>
    <t>Fizik Muayanenin Önemi</t>
  </si>
  <si>
    <t>Fizik muayenenin önemini öğrenir.</t>
  </si>
  <si>
    <t>Fizik Muayene uygulaması 1</t>
  </si>
  <si>
    <t>Fizik Muayene uygulamasını öğrenir.</t>
  </si>
  <si>
    <t>Fizik Muayene uygulaması 2</t>
  </si>
  <si>
    <t>Fizik Muayene uygulaması 3</t>
  </si>
  <si>
    <t>Fizik Muayene uygulaması 4</t>
  </si>
  <si>
    <t>KURUL 3(DÖNEM 3)</t>
  </si>
  <si>
    <t>İletişim,Zor Hasta ile iletişim</t>
  </si>
  <si>
    <t>İletişim de zor hasta ile önemini kavrar.</t>
  </si>
  <si>
    <t>KURUL 4(DÖNEM 3)</t>
  </si>
  <si>
    <t>Solunum Sistemi Muayenesi</t>
  </si>
  <si>
    <t>Solunum muayenenin önemini  öğrenir.</t>
  </si>
  <si>
    <t>Solunum Sistemi Muayenesi Uygulama Becerisi 1</t>
  </si>
  <si>
    <t>Solunum Sistemi Muayenesi Uygulama Becerisini kavrar.</t>
  </si>
  <si>
    <t>Solunum Sistemi Muayenesi Uygulama Becerisi 2</t>
  </si>
  <si>
    <t>Kardiyovasküler Sistem Muayenesi</t>
  </si>
  <si>
    <t>Kardiyovasküler sistem muayenenin önemini  öğrenir.</t>
  </si>
  <si>
    <t>Kardiyovasküler Sistem Kalp Sesleri Dinleme Becerisi 1</t>
  </si>
  <si>
    <t>Kardiyovasküler Sistemde  Kalp Sesleri Dinleme Becerisini geliştirir.</t>
  </si>
  <si>
    <t>Kardiyovasküler Sistem Kalp Sesleri Dinleme Becerisi 2</t>
  </si>
  <si>
    <t>KURUL 5(DÖNEM 3)</t>
  </si>
  <si>
    <t>Sutürasyon Malzemeleri ve Teknikleri</t>
  </si>
  <si>
    <t>Suturasyon malzemeleri ve tekniklerini öğrenir.</t>
  </si>
  <si>
    <t>Sutür Atma Uygulaması 1</t>
  </si>
  <si>
    <t>Sutürasyon atma uygulamasını öğrenir.</t>
  </si>
  <si>
    <t>Sutür Atma Uygulaması 2</t>
  </si>
  <si>
    <t>Temel yaşam desteği (Pediatrik) Uygulamayı öğrenir.</t>
  </si>
  <si>
    <t>KURUL 6(DÖNEM 3)</t>
  </si>
  <si>
    <t>İleri Hava Yolu Yönetimi</t>
  </si>
  <si>
    <t>İleri Hava Yolu Yönetimi önemini kavrar.</t>
  </si>
  <si>
    <t>İleri Kardiyak Yaşam Desteği</t>
  </si>
  <si>
    <t>İleri Kardiyak Yaşam Desteği önemini kavrar.</t>
  </si>
  <si>
    <t>İleri Kardiyak Yaşam Desteği Uygulama 1</t>
  </si>
  <si>
    <t>İleri Kardiyak Yaşam Desteği Uygulamasını öğrenir.</t>
  </si>
  <si>
    <t>İleri Kardiyak Yaşam Desteği Uygulama 2</t>
  </si>
  <si>
    <t>İleri Kardiyak Yaşam Desteği Uygulama 3</t>
  </si>
  <si>
    <t>Klinik ziyaret-(Acil Servis İşleyişi)</t>
  </si>
  <si>
    <t>Klinik Ziyaret-(Pediatri-Dahiliye-Ortopedi)</t>
  </si>
  <si>
    <t>GETAT(Seçmeli Ders)</t>
  </si>
  <si>
    <t>DÖNEM 2(Kurul 1-2-3-4-5)</t>
  </si>
  <si>
    <t>GETAT</t>
  </si>
  <si>
    <t>GETAT, Alternatif tıp nedir?</t>
  </si>
  <si>
    <t>Alternatif tıp ve GETAT tanımını öğrenir.</t>
  </si>
  <si>
    <t>Alternatif tıbbın tarihçesi</t>
  </si>
  <si>
    <t>Alternatif tıbbın tarihçesi öğrenir.</t>
  </si>
  <si>
    <t>Dünyada alternatif tıp bakış</t>
  </si>
  <si>
    <t>Dünyada alternatif tıp bakış kavrar.</t>
  </si>
  <si>
    <t>Türkiyede alternatif tıp bakış</t>
  </si>
  <si>
    <t>Türkiyede alternatif tıp bakışının nasıl olduğunu kavrar.</t>
  </si>
  <si>
    <t>Alternatif tıp sertifikasyon programları</t>
  </si>
  <si>
    <t>Alternatif tıp sertifikasyon programlarını öğrenir.</t>
  </si>
  <si>
    <t>Getat Programındaki Uygulamalar Nelerdir?</t>
  </si>
  <si>
    <t>Getat Programındaki Uygulamaları nerelerdir kavrar.</t>
  </si>
  <si>
    <t>Kupa -hacamat tarihçesi</t>
  </si>
  <si>
    <t>Kupa -hacamat tarihçesi hakkında bilgi sahibi olur.</t>
  </si>
  <si>
    <t>Kupa-Hacamat Uygulama Alanları</t>
  </si>
  <si>
    <t>Kupa-Hacamat Uygulama Alanlarını öğrenir.</t>
  </si>
  <si>
    <t>Kupa Hacamat Hangi Hastalıklarda Uygulanmaktadır?</t>
  </si>
  <si>
    <t>Kupa Hacamat Hangi Hastalıklarda Uygulanmaktadır öğrenir.</t>
  </si>
  <si>
    <t>Sülük Tedavisine Bakış</t>
  </si>
  <si>
    <t>Sülük Tedavisine genel bakışı kavrar.</t>
  </si>
  <si>
    <t>Sülük Tedavisinin Tarihçesi</t>
  </si>
  <si>
    <t>Sülük Tedavisinin Tarihçesi hakkında bilgi sahibi olur.</t>
  </si>
  <si>
    <t>Sülük Tedaavisinin Etki Mekanizması</t>
  </si>
  <si>
    <t>Sülük Tedaavisinin Etki Mekanizmasını kavrar.</t>
  </si>
  <si>
    <t>Sülük Tedavisi Hangi Hastalıklarda Uygulanmaktadır?</t>
  </si>
  <si>
    <t>Sülük Tedavisi Hangi Hastalıklarda Uygulanmaktadır öğrenir.</t>
  </si>
  <si>
    <t>Mezoterapi Tedavisine Bakış</t>
  </si>
  <si>
    <t>Mezoterapi Tedavisine genel bakış hakkında bilgi sahibi olur.</t>
  </si>
  <si>
    <t>Mezoterapi Tedavisinin Tarihçesi</t>
  </si>
  <si>
    <t>Mezoterapi Tedavisinin Tarihçesini öğrenir</t>
  </si>
  <si>
    <t>Mezoterapi Tedavisinin Etki Mekanizması</t>
  </si>
  <si>
    <t>Mezoterapi Tedavisinin Etki Mekanizması kavrar.</t>
  </si>
  <si>
    <t>Mezoterapi Tedavisi Hangi Hastalıklarda Uygulanmaktadır?</t>
  </si>
  <si>
    <t>Mezoterapi Tedavisi Hangi Hastalıklarda Uygulanmaktadır öğrenir.</t>
  </si>
  <si>
    <t>Akapuntur Tedavisine Bakış</t>
  </si>
  <si>
    <t>Akapuntur Tedavisine genel bakış hakkında bilgi sahibi olur.</t>
  </si>
  <si>
    <t>Akapuntur Tedavinin Tarihçesi</t>
  </si>
  <si>
    <t>Akapuntur Tedavinin Tarihçesi öğrenir.</t>
  </si>
  <si>
    <t xml:space="preserve">Akapuntur Tedavisinin Etki Mekanizması </t>
  </si>
  <si>
    <t>Akapuntur Tedavisinin Etki Mekanizması  kavrar.</t>
  </si>
  <si>
    <t>Akapuntur Tedavisi Hangi Hastalıklarda Uygulanmaktadır?</t>
  </si>
  <si>
    <t>Akapuntur Tedavisi Hangi Hastalıklarda Uygulanmaktadır bilgi sahibi olur.</t>
  </si>
  <si>
    <t xml:space="preserve">Ozon tedavisi nedir? </t>
  </si>
  <si>
    <t>Ozon tedavisinin tanımını yapar.</t>
  </si>
  <si>
    <t>Ozon tedavisinin tarihçesi</t>
  </si>
  <si>
    <t>Ozon tedavisinin tarihçesi hakkında bilgi sahibi olur.</t>
  </si>
  <si>
    <t>Ozon tedavisinin etki mekanizmaları</t>
  </si>
  <si>
    <t>Ozon tedavisinin etki mekanizmalarını kavrar.</t>
  </si>
  <si>
    <t xml:space="preserve">Ozon tedavisi hangi hastalıklarda uygulanmaktadır? </t>
  </si>
  <si>
    <t>Ozon tedavisi hangi hastalıklarda uygulanmaktadır öğrenir.</t>
  </si>
  <si>
    <t>Refleksolojı tedavısıne genel bakış</t>
  </si>
  <si>
    <t>Refleksolojı tedavısıne genel bakış kavrar.</t>
  </si>
  <si>
    <t>Refleksoloji Tedavisine etki mekanizması</t>
  </si>
  <si>
    <t>Refleksoloji Tedavisine etki mekanizması öğrenir</t>
  </si>
  <si>
    <t>Refleksolji tedavisi hangi hastalılarda uygulanmaktadır?</t>
  </si>
  <si>
    <t>Refleksolji tedavisi hangi hastalılarda uygulanmaktadır bilgi sahibi olur.</t>
  </si>
  <si>
    <t>Ders kodu</t>
  </si>
  <si>
    <t>KURUL-1 HÜCRE</t>
  </si>
  <si>
    <t>11TBK01</t>
  </si>
  <si>
    <t>Teorik</t>
  </si>
  <si>
    <t>Dr. Öğr. Üyesi Volkan  ECESOY</t>
  </si>
  <si>
    <t>11TBK02</t>
  </si>
  <si>
    <t>11TBK03</t>
  </si>
  <si>
    <t>Konsantrasyon Kavramları</t>
  </si>
  <si>
    <t>Kimyasal konsantrasyon kavramlarına dair genel bir nosyon kazanır. Molar, normal ve molal gibi konsantrasyon birimlerine göre çözeltilerin hesaplamalarını yapabilir.</t>
  </si>
  <si>
    <t>11TBK04</t>
  </si>
  <si>
    <t>11TBK05</t>
  </si>
  <si>
    <t>Su, Asit, Baz</t>
  </si>
  <si>
    <t>Suyun moleküler yapısı, sudaki bağ türleri, asit ve baz kavramlarını öğrenir. pH hesaplamalarını yapabilir.</t>
  </si>
  <si>
    <t>11TBK06</t>
  </si>
  <si>
    <t>11TBK.L01</t>
  </si>
  <si>
    <t>Uygulama</t>
  </si>
  <si>
    <t>Malzeme tanıtımı ve çözelti hazırlama</t>
  </si>
  <si>
    <t>Dr. Öğr. Üyesi Hasan ARICI, Dr. Öğr. Üyesi Rahim KOCABAŞ, Dr. Öğr. Üyesi Volkan ECESOY</t>
  </si>
  <si>
    <t>Laboratuvar genel kurallarını, güvenli çalışma usullerini, cam malzeme ve diğer ekipmanların isimlerini ve kullanım maksatlarını öğrenir. Farklı çözelti kavramlarına dair matematiksel hesaplamaları yapıp  bununla ilişkili ekipman ve kimyasalları kullanarak çözelti hazırlayabilir.</t>
  </si>
  <si>
    <t>11TBK07</t>
  </si>
  <si>
    <t>Kimyasal bağlar, izomeri</t>
  </si>
  <si>
    <t>Atom, molekül,bileşik kavramlarını öğrenir. Kimyasal bağ kavramını tanımlayabilir. Kimyasal bağ sınıflamasını yapabilir.</t>
  </si>
  <si>
    <t>11TBK08</t>
  </si>
  <si>
    <t>11TBK09</t>
  </si>
  <si>
    <t>Tamponlar</t>
  </si>
  <si>
    <t>Tampon çözelti kavramını tarifleyebilir. Farklı tampon çözeltilerini matematiksel olarak hesaplamalarını yaparak, hazırlayabilir.</t>
  </si>
  <si>
    <t>11TBK10</t>
  </si>
  <si>
    <t>11TBK11</t>
  </si>
  <si>
    <t xml:space="preserve">Alkanlar, alkenler, alkinler, Alkil Halojenler </t>
  </si>
  <si>
    <t>Dr. Öğr. Üyesi Rahim KOCABAŞ</t>
  </si>
  <si>
    <t>Alkanlar, alkenler, alkinler ve alkil halojenlerin kimyasal ve fiziksel özelliklerini, insan vücudundaki biyokimyasal tepkimelerde kullanım alanlarını, önemlerini öğrenir.</t>
  </si>
  <si>
    <t>11TBK12</t>
  </si>
  <si>
    <t>11TBK13</t>
  </si>
  <si>
    <t>Alkoller</t>
  </si>
  <si>
    <t>Alkollerin kimyasal ve fiziksel özelliklerini, insan vücudundaki biyokimyasal tepkimelerde kullanım alanlarını, önemlerini öğrenir.</t>
  </si>
  <si>
    <t>11TBK14</t>
  </si>
  <si>
    <t xml:space="preserve">Karbonil Bileşikler </t>
  </si>
  <si>
    <t>Karbonil bileşiklerin kimyasal ve fiziksel özelliklerini, insan vücudundaki biyokimyasal tepkimelerde kullanım alanlarını, önemlerini öğrenir.</t>
  </si>
  <si>
    <t>11TBK15</t>
  </si>
  <si>
    <t xml:space="preserve">Eterler ve organik kükürt bileşikleri </t>
  </si>
  <si>
    <t>Eterler ve organik kükürt bileşenlerinin kimyasal ve fiziksel özelliklerini, insan vücudundaki biyokimyasal tepkimelerde kullanım alanlarını, önemlerini öğrenir.</t>
  </si>
  <si>
    <t>11TBK16</t>
  </si>
  <si>
    <t xml:space="preserve">Aminler, Amidler ve aromatik bileşikler </t>
  </si>
  <si>
    <t>Amin, amid ve aromatik bileşiklerin kimyasal ve fiziksel özelliklerini, insan vücudundaki biyokimyasal tepkimelerde kullanım alanlarını, önemlerini öğrenir.</t>
  </si>
  <si>
    <t>11TBK17</t>
  </si>
  <si>
    <t>Aminoasit ve proteinlere giriş</t>
  </si>
  <si>
    <t>Dr. Öğr. Üyesi Hasan ARICI</t>
  </si>
  <si>
    <t>Aminoasitlerin genel yapısını çizebilir, aminoasit sınıflamasını yapabilir. Peptid bağının özelliklerini anlatabilir.</t>
  </si>
  <si>
    <t>11TBK18</t>
  </si>
  <si>
    <t>11TBK19</t>
  </si>
  <si>
    <t>Peptid bağı ve proteinlerin yapısı</t>
  </si>
  <si>
    <t>Polipeptid kavramını, proteinlerde bağların düzenlenmesini, primer, sekonder, tersiyer ve quaterner yapıları tarifleyebilir.</t>
  </si>
  <si>
    <t>11TBK20</t>
  </si>
  <si>
    <t>11TBK.L02</t>
  </si>
  <si>
    <t>Asit baz ve tampon</t>
  </si>
  <si>
    <t>pH hesaplamalarını, pHmetre kullanmayı, tampon çözelti hazırlamayı, uygulamalı olarak öğrenir.</t>
  </si>
  <si>
    <t>11TBK21</t>
  </si>
  <si>
    <t>Yapısal proteinler</t>
  </si>
  <si>
    <t>Yapısal proteinlerin vücutta görevlerini ve yerleşim yerlerini öğrenir. Kollajen , elastin gibi sık görülen yapısal proteinlere ait spesifik özellikleri anlatabilir.</t>
  </si>
  <si>
    <t>11TBK22</t>
  </si>
  <si>
    <t>11TBK23</t>
  </si>
  <si>
    <t xml:space="preserve">Hemoglobin ve myoglobinin yapısı </t>
  </si>
  <si>
    <t>Hemoglobin ve myoglobinin yapısal ve fonksiyonel özelliklerini öğrenir. Oksijen disosiasyon eğrilerindeki farklılıkları anlatabilir.</t>
  </si>
  <si>
    <t>11TBK24</t>
  </si>
  <si>
    <t>11TBK25</t>
  </si>
  <si>
    <t xml:space="preserve">Karbonhidratlara Giriş </t>
  </si>
  <si>
    <t>Karbonhidratların yapısında yer alan kimyasal elementleri öğrenir. Karbonhidrat sınıflamasını yapabilir. Karbonhidratların yapısal ve enerjetik fonksiyonlarını anlatabilir.</t>
  </si>
  <si>
    <t>11TBK26</t>
  </si>
  <si>
    <t>11TBK27</t>
  </si>
  <si>
    <t xml:space="preserve">Monosakkaritler ve Reaksiyonları </t>
  </si>
  <si>
    <t>Monosakkarit çeşitlerini öğrenir. Aldoz ketoz kavramlarını anlar. Monosakkaritlerin yer aldığı önemli reaksiyonları bilir ve reaksiyonun mantığını açıklayabilir.</t>
  </si>
  <si>
    <t>11TBK28</t>
  </si>
  <si>
    <t>11TBK29</t>
  </si>
  <si>
    <t>Glikozid bağı, glikozidler ve disakkaritler.</t>
  </si>
  <si>
    <t>Glikozid bağının özelliklerini öğrenir. Disakkarit türlerini öğrenir. Vücuttaki fizyolojik rollerini anlatabilir.</t>
  </si>
  <si>
    <t>11TBK30</t>
  </si>
  <si>
    <t>Polisakkaritler ve türev karbonhidratlar</t>
  </si>
  <si>
    <t xml:space="preserve">Nişasta, glikojen ve sellüloz gibi polisakkarit türlerinin yapısal ve fonksiyonel özelliklerini ve aralarındaki farklılıkları öğrenir. </t>
  </si>
  <si>
    <t>11TBK.L03</t>
  </si>
  <si>
    <t xml:space="preserve"> Protein Tanıma Deneyleri</t>
  </si>
  <si>
    <t>Protein ve aminoasit analiz metodlarını isim ve prensip olarak öğrenir. Uygulama ile deneyleri yapıp, yorumlayabilir.</t>
  </si>
  <si>
    <t>11TBK33</t>
  </si>
  <si>
    <t xml:space="preserve">Lipidlere giriş ve yağ asitleri </t>
  </si>
  <si>
    <t>Yağları, yağları oluşturan elementleri öğrenir. Lipid sınıflamasını yapabilir. Farklı lipit gruplarının vücutta dağılımını ve fonksiyonlarını anlatır.</t>
  </si>
  <si>
    <t>11TBK34</t>
  </si>
  <si>
    <t>11TBK35</t>
  </si>
  <si>
    <t>Triaçilgliseroller, glikolipid ve fosfolipidler</t>
  </si>
  <si>
    <t>Vücutta depo lipidlerini bilir. Glikolipidlerin fonksiyonel özelliklerini tarifler, fosfolipidlerin sınıflaması ve yapısal farklılıklarını  anlatabilir.</t>
  </si>
  <si>
    <t>11TBK36</t>
  </si>
  <si>
    <t>11TBK37</t>
  </si>
  <si>
    <t>Sterol, terpen, kolesterol</t>
  </si>
  <si>
    <t>Kolesterolün  yapı ve  fonksiyonel önemini öğrenir. Mebran akışkanlığındaki rolünü izah edebilir.</t>
  </si>
  <si>
    <t>11TBK38</t>
  </si>
  <si>
    <t>Lipoproteinler</t>
  </si>
  <si>
    <t>Lipid türlerinin kanda taşınma formlarını sınıflandırabilir. Sentezlendikleri organları, kanda yaşadıkları değişimleri ve görevlerini bilir.</t>
  </si>
  <si>
    <t>11TBK.L04</t>
  </si>
  <si>
    <t>Karbonhidrat Tanıma Reaksiyonları</t>
  </si>
  <si>
    <t>Laboratuvar ortamında karbonhidratların katıldığı deneyleri yaparak karbonhidrat varlığı, indirgeyici şeker kavramı, aldo ve keto şeker gibi kavramları bilfiil uygulama ile öğrenir.</t>
  </si>
  <si>
    <t>KURUL-2 HÜCRELER ARASI İLETİŞİM VE İSKELET SİSTEMİ</t>
  </si>
  <si>
    <t>Hücre membran biyokimyası</t>
  </si>
  <si>
    <t>Hücre membranının yapısını oluşturan öğeleri bilir. Mebranların farklı hücrelerde farklı  yapılanma göstermelerinin nedenlerini anlar. Mebrandan madde transportu konusunda fikir sahibi olur.</t>
  </si>
  <si>
    <t>12TBK03</t>
  </si>
  <si>
    <t>Kolorimetri</t>
  </si>
  <si>
    <t xml:space="preserve">Temel biyokimyasal analiz metodlarını ve prensiplerini öğrenir. Kalibrasyon ve kontrol kavramlarını öğrenir. </t>
  </si>
  <si>
    <t>12TBK04</t>
  </si>
  <si>
    <t>12TBK05</t>
  </si>
  <si>
    <t>Vitaminlere giriş ve yağda Çözünen vitaminler</t>
  </si>
  <si>
    <t>Vitaminlerin sınıflama çeşitlerini bilir. Farklı vitaminlerin vücuttaki fonksiyonları hakkında detaylı bilgi sahibi olur. Vitamin yetersizlikleri ve toksisitesi durumlarına dair bilgi sahibi olur.</t>
  </si>
  <si>
    <t>12TBK06</t>
  </si>
  <si>
    <t>12TBK07</t>
  </si>
  <si>
    <t>Yağda çözünen Vitaminler</t>
  </si>
  <si>
    <t>A,D,E ve K vitaminlerinin yapısal ve fonksiyonel özelliklerini öğrenir. Vücutta yürüttükleri önemli görevleri anlatabilir.</t>
  </si>
  <si>
    <t>12TBK08</t>
  </si>
  <si>
    <t>Kolorimetri deneyi</t>
  </si>
  <si>
    <t xml:space="preserve">Kalitatif ve kantitatif tabirlerini öğrenir.  Spektrofotometre cihazını inceleyip mantığını öğrenir. Dalga boyu taraması yapabilir. Çeşitli solüsyonların bilinmeyen konsantrasyonlarını tespit edebilir. </t>
  </si>
  <si>
    <t>12TBK09</t>
  </si>
  <si>
    <t>Suda çözünen vitaminler</t>
  </si>
  <si>
    <t>B grubu vitaminler, C vitamini ve folik asit gibi vitaminlerin yapısal ve fonksiyonel özelliklerini öğrenir. Vücutta gördükleri önemli görevleri hakkında fikir sahibi olur.</t>
  </si>
  <si>
    <t>12TBK10</t>
  </si>
  <si>
    <t>Enzimlerin Yapısı ve sınıflandırılması</t>
  </si>
  <si>
    <t>Enzim, turnover, Km kavramlarını öğrenir. Enzimlerin yapısını ve substratlar ile ilişki biçimlerini öğrenir. Uluslarası Enzim sınıflamasına göre sınıflandırma yapabilir.</t>
  </si>
  <si>
    <t>12TBK11</t>
  </si>
  <si>
    <t>12TBK12</t>
  </si>
  <si>
    <t>Enzim Kinetiği</t>
  </si>
  <si>
    <t xml:space="preserve">Enzimatik reaksiyonlarda hızı etkileyen koşullardaki farklılıklara göre reaksiyon hızı değişimlerini anlatabilir. </t>
  </si>
  <si>
    <t>12TBK13</t>
  </si>
  <si>
    <t>12TBK14</t>
  </si>
  <si>
    <t>Enerji nükleotidleri</t>
  </si>
  <si>
    <t>Vücutta enerji aktarımında rolü olan kimyasal molekülleri sınıflandırabilir. Her birinin metabolik önemini öğrenir. Bağlı oldukları metabolik yolakları sınıflandırabilir.</t>
  </si>
  <si>
    <t>12TBK15</t>
  </si>
  <si>
    <t>12TBK16</t>
  </si>
  <si>
    <t>Koenzimler 1</t>
  </si>
  <si>
    <t>Farklı koenzimlerin etkin oldukları enzim gruplarını sınıflandırabilir. Katıldıkları reaksiyonları tarifleyebilir.</t>
  </si>
  <si>
    <t>12TBK17</t>
  </si>
  <si>
    <t>12TBK18</t>
  </si>
  <si>
    <t>Koenzimler 2</t>
  </si>
  <si>
    <t>12TBK19</t>
  </si>
  <si>
    <t>12TBK20</t>
  </si>
  <si>
    <t>Enzim aktivitesinin düzenlenmesi</t>
  </si>
  <si>
    <t>Vücutta önemli metabolik yolaklarda kilit rolü olan enzimlerin düzenlenme mekanizmalarını, değişik metabolik koşullara verilen cevapları öğrenir.</t>
  </si>
  <si>
    <t>12TBK21</t>
  </si>
  <si>
    <t>12TBK22</t>
  </si>
  <si>
    <t>Enzim inhibisyonu 1</t>
  </si>
  <si>
    <t>Enzim aktivitesinin inhibsyonunun ne anlama geldiğini tarifler. İnhibisyon sınıflamalarını öğrenir.</t>
  </si>
  <si>
    <t>12TBK23</t>
  </si>
  <si>
    <t>Enzimle hidroliz 1</t>
  </si>
  <si>
    <t>Enzimatik reaksiyonları etkileyen faktörlerdeki değişikliklere verilen enzim hızı yanıtlarını uygulama ile öğrenir.</t>
  </si>
  <si>
    <t>12TBK24</t>
  </si>
  <si>
    <t>Enzim inhibisyonu 2</t>
  </si>
  <si>
    <t>Geri dönüşümlü, geri dönüşümsüz gibi farklı inhibisyon mekanizmalarının özellilerini, enzim dengesine etkilerini anlatabilir.</t>
  </si>
  <si>
    <t>12TBK25</t>
  </si>
  <si>
    <t>12TBK26</t>
  </si>
  <si>
    <t>Glikoproteinler ve Glikozaminoglikanların Yapısı</t>
  </si>
  <si>
    <t>Glikoproteinlerin yapı ve fonksiyonlarını anlar, alt tiplendirmelerini yapabilir.</t>
  </si>
  <si>
    <t>12TBK27</t>
  </si>
  <si>
    <t>12TBK28</t>
  </si>
  <si>
    <t>Ekstrasellüler matriksin biyokimyası</t>
  </si>
  <si>
    <t>Ekstrasellüler matriks yapısal bileşenlerini bilir ve her bir bileşenin fonksiyonel özelliklerini öğrenir.</t>
  </si>
  <si>
    <t>12TBK29</t>
  </si>
  <si>
    <t>Enzimle hidroliz 2</t>
  </si>
  <si>
    <t>KURUL-3 HAREKET İSTEMİNİN YAPISAL TEMELLERİ</t>
  </si>
  <si>
    <t>13TBK01</t>
  </si>
  <si>
    <t>Nükleik asitler, pürin ve pirimidin bazları</t>
  </si>
  <si>
    <t>Genetik materyal kavramını, genetik materyalin kimyasal yapısını öğrenir. Pürin ve pirimidin bazlarının sınıflamasını ve etkileşim şekillerini anlatabilir.</t>
  </si>
  <si>
    <t>13TBK02</t>
  </si>
  <si>
    <t>13TBK03</t>
  </si>
  <si>
    <t>Translasyon</t>
  </si>
  <si>
    <t>Genetik bilginin şifresini göre protein sentezini adım adım sıralayabilir. Protein sentezi sürecini ve hücrede gerçekleştikleri organelleri anlatabilir.</t>
  </si>
  <si>
    <t>13TBK04</t>
  </si>
  <si>
    <t>13TBK05</t>
  </si>
  <si>
    <t>Posttranslasyonel modifikasyonlar, proteomik</t>
  </si>
  <si>
    <t xml:space="preserve">DNA ve RNA nın protein sentezi sürecinde aldıkları vazifeleri anlatır.Protein sentezi sonrası değişime uğrayan bazı protein yapılardaki değişimin mekanizmasını öğrenir. Modifikasyon ile kazandığı rolü öğrenir. </t>
  </si>
  <si>
    <t>13TBK06</t>
  </si>
  <si>
    <t>14TBK01</t>
  </si>
  <si>
    <t>Mineral metabolizmasına giriş</t>
  </si>
  <si>
    <t>Atom, molekül bileşik kavramlarını öğrenir. Minerallerin insan vücudundaki sınıflandırılmasının mantığını anlar.Makro, mikro, eser, ultraeser mineralleri öğrenir.</t>
  </si>
  <si>
    <t>14TBK02</t>
  </si>
  <si>
    <t>Elektrolitler</t>
  </si>
  <si>
    <t xml:space="preserve">Vücut kompartmanlarındak elektrolit içeriklerini ve elektrolitlerin temel fonksiyonlarını öğrenir. </t>
  </si>
  <si>
    <t>14TBK03</t>
  </si>
  <si>
    <t>Kalsiyum ve fosfor metabolizması</t>
  </si>
  <si>
    <t>Kalsiyum ve fosforun kemik, tendon diş gibi yapılardaki yerleşimini öğrenir. Kan düzeylerinin düzenlemesini, düşüklük ve yükseklik durumlarında vücudun verdiği cevapları öğrenir.</t>
  </si>
  <si>
    <t>14TBK04</t>
  </si>
  <si>
    <t>14TBK05</t>
  </si>
  <si>
    <t>Kemik dokusu biyokimyası</t>
  </si>
  <si>
    <t>Kemiğin bileşenlerini öğrenir. Osteoporoz kavramını, paratiroid hormon, D vitamini ve osteokalsinin kemik yapısı üzerindeki etkilerini öğrenir.</t>
  </si>
  <si>
    <t>14TBK06</t>
  </si>
  <si>
    <t>14TBK07</t>
  </si>
  <si>
    <t>Demir metabolizması</t>
  </si>
  <si>
    <t>Demirin vücutta kullanıldığı önemli yerleri öğrenir. Hemoglobinin yapısındaki demirin fonksiyonunu kavrar. Demirin kanda taşınma ve dokularda depolanması, hücre membranından geçişi gibi konulara hakim olur.</t>
  </si>
  <si>
    <t>14TBK08</t>
  </si>
  <si>
    <t>Eser elementler</t>
  </si>
  <si>
    <t>Vücutta düşük düzeyde ihtiyaç duyulan çinko, selenyum, iyot gibi minerallerin vücuttaki önemmli fonksiyonlarını öğrenir. Tiroid  hormon sentezine kabaca hakim olur.</t>
  </si>
  <si>
    <t>14TBK09</t>
  </si>
  <si>
    <t>14TBK10</t>
  </si>
  <si>
    <t>14TBK11</t>
  </si>
  <si>
    <t>Kan biyokimyası</t>
  </si>
  <si>
    <t>Kanın likit ve şekilli elemanlar biçimindeki içeriğine hakim olur. Her bir alt grubun biyokimyasal anlamda üstlendiği rolleri anlar.</t>
  </si>
  <si>
    <t>14TBK12</t>
  </si>
  <si>
    <t>2023-2024 TIP 1 TIBBİ BİYOLOJİ DERS PROGRAMI</t>
  </si>
  <si>
    <t>Pratik</t>
  </si>
  <si>
    <t xml:space="preserve">KURUL-1 HÜCRE
</t>
  </si>
  <si>
    <t>1. KURUL</t>
  </si>
  <si>
    <t>11TBY01</t>
  </si>
  <si>
    <t>Tıbbi Biyolojiye Giriş-Hücre Bilimi ve Hücre İnceleme Metotları</t>
  </si>
  <si>
    <t>Tıbbi Biyoloji alanındaki hücrenin yapısını, farklı hücre çeşitlerini ve hücre ile ilgili geçmişten günümüze tüm gelişimleri bilir.</t>
  </si>
  <si>
    <t>11TBY02</t>
  </si>
  <si>
    <t>Hücrenin Genel Özellikleri</t>
  </si>
  <si>
    <t>Prokaryot ve ökaryot hücre farklarını, Hüzre zarı ve bileşenlerini, Sitoplazma ve genel özelliklerini, organellerin genel özelliklerini, çekirdek zarı, özellikleri ve ER bağlantısını öğrenir.</t>
  </si>
  <si>
    <t>11TBY03</t>
  </si>
  <si>
    <t>Prokaryotik ve Ökaryotik hücreler</t>
  </si>
  <si>
    <t>Prokaryotik ve Ökaryotik hücreler arasındaki yapısal ve işlevsel farkları ayırt eder.</t>
  </si>
  <si>
    <t>11TBY04</t>
  </si>
  <si>
    <t>Hücre Membranının Yapısı</t>
  </si>
  <si>
    <t>Hücre membranının önemini ve dinamik yapısını tamamen kavrar.</t>
  </si>
  <si>
    <t>11TBY05</t>
  </si>
  <si>
    <t>Hücre Membran Reseptörleri  1</t>
  </si>
  <si>
    <t>Ligand-resepötör ilişkisi, Sinyal molekülleri, Sinyal iletiminde yer alan hücre yüzey reseptörlerini ve kategorilerini ve hücre içi reseptör ve moleküllerini öğrenir</t>
  </si>
  <si>
    <t>11TBY06</t>
  </si>
  <si>
    <t>Hücre Membran Reseptörleri  2</t>
  </si>
  <si>
    <t>11TBY.L01</t>
  </si>
  <si>
    <t>Tıbbi Biyoloji Lab</t>
  </si>
  <si>
    <t>Mikroskobun Tarihçesi, çeşitleri ve bölümleri, Mikroskopların teknik ve kullanım özellikleri</t>
  </si>
  <si>
    <t>İlk mikroskoptan günümüze mikroskopları karşılaştırarak türlerini ve görevlerini öğrenir. Mikroskobunun teknik ve kullanım özelliklerini ile ilgili genel bilgilere hakim olur.</t>
  </si>
  <si>
    <t>11TBY07</t>
  </si>
  <si>
    <t>Hücre Membranını Oluşturan Moleküller</t>
  </si>
  <si>
    <t>Hücre zarı ile ilgili görüşler, Hücre zarında yer alan Lipidler, Karbonhidratlar, Proteinler ve özellikleri, hücre zarının ve  katılan moleküllerin hareketliliğini öğrenir</t>
  </si>
  <si>
    <t>11TBY08</t>
  </si>
  <si>
    <t>Hücre Zarında Taşınma I - Küçük Moleküllerin Zardan Geçişi</t>
  </si>
  <si>
    <t>Hücre zarından küçük moleküllerin taşınma prensiplerini ayrıntılı kavrar.</t>
  </si>
  <si>
    <t>11TBY09</t>
  </si>
  <si>
    <t>Hücre Zarında Taşınma II- Makromolekül ve Partiküllerin Zardan Geçişi</t>
  </si>
  <si>
    <t>Hücre zarından makromolekül ve partiküllerin taşınma prensiplerini ayrıntılı kavrar.</t>
  </si>
  <si>
    <t>11TBY10</t>
  </si>
  <si>
    <t>Stoplazma ve Organeller</t>
  </si>
  <si>
    <t>Sitoplazma, hücre organellerin yapı ve fonksiyonlarını öğrenir.</t>
  </si>
  <si>
    <t>11TBY11</t>
  </si>
  <si>
    <t>Endoplazmik Retikulum ve Ribozom</t>
  </si>
  <si>
    <t>Endoplazmik retikulum ve onun fonksiyonları hakkında genel bilgileri, Protein sentezindeki rolü, posttranslasyonel modifikasyonlar ve katlanmamış proteinlerin yanıtı hakkında bilgileri öğrenir</t>
  </si>
  <si>
    <t>11TBY12</t>
  </si>
  <si>
    <t>Golgi Aygıtı ve Veziküler Trafik</t>
  </si>
  <si>
    <t>Golgi Aygıtının önemini, işlevini ve çalışma prensibini ayrıntılı kavrar.</t>
  </si>
  <si>
    <t>11TBY13</t>
  </si>
  <si>
    <t>Lizozom, Peroksizom ve Sentrozom</t>
  </si>
  <si>
    <t>Lizozom, Peroksizom ve Sentrozom organelinin önemini, işlevini ve çalışma prensibini ayrıntılı kavrar.</t>
  </si>
  <si>
    <t>11TBY.L02</t>
  </si>
  <si>
    <t>Işık mikroskobunun özellikleri ve kullanımı</t>
  </si>
  <si>
    <t>Işık mikroskobunun özellikleri ve kullanımını ayrıntılı olarak kavrar. Kendi mikroskobunu kullanabilme becerisini öğrenir.</t>
  </si>
  <si>
    <t>11TBY14</t>
  </si>
  <si>
    <t>Mitokondri ve Maternal Kalıtım</t>
  </si>
  <si>
    <t>Mitokondri organelinin ayrıntılı yapısını, enerji işlevini ve DNA yapısını öğrenir</t>
  </si>
  <si>
    <t>11TBY15</t>
  </si>
  <si>
    <t>Mitokondriye bağlı hastalıklar</t>
  </si>
  <si>
    <t>Mitokondri ve ona bağlı gelişen hastalıklar ile ilgili ayrıntılı ve yeni bilgileri kavrayarak tartışabilir.</t>
  </si>
  <si>
    <t>11TBY.L03</t>
  </si>
  <si>
    <t>Hücre ve görüntülenmesi</t>
  </si>
  <si>
    <t>Hücreleri şekillerine  göre mikroskop altında inceleyerek ayırt edebilir ve çizebilir.</t>
  </si>
  <si>
    <t>11TBY16</t>
  </si>
  <si>
    <t>Hücre İskeleti ve Hücre İskelet Elemanları</t>
  </si>
  <si>
    <t>Hücre iskeletinin görevleri ve elemanlarının genel özelliklerini öğrenir</t>
  </si>
  <si>
    <t>11TBY17</t>
  </si>
  <si>
    <t>Mikrotübül ve Mikrotübül İlişkili Proteinler</t>
  </si>
  <si>
    <t>Mikrotübül (MT) yapısı, polimerizasyonu ve görevleri, Sentrozom ve sentriollerin yapıları ve görevleri, , sitoplazmik MT'nin bulunduğu yapılar ve fonksiyonları, MT ilişkili proteinleri öğrenir</t>
  </si>
  <si>
    <t>11TBY18</t>
  </si>
  <si>
    <t>Ara Filamanlar ve Moleküler Motorlar</t>
  </si>
  <si>
    <t>Ara Filemanlar yapısı, çeşitleri ve görevleri, Nüklear laminler yapı ve görevlerini öğrenirler</t>
  </si>
  <si>
    <t>11TBY19</t>
  </si>
  <si>
    <t>Mikrofilamentler ve Aktin Bağlayıcı Proteinler</t>
  </si>
  <si>
    <t>Mikroflamentlerin görevleri, yapıları, polimerizasyonu, organizasyonu, yardımcı proteinleri, hücre mebranı ilişkisini öğrenir</t>
  </si>
  <si>
    <t>11TBY20</t>
  </si>
  <si>
    <t>Hücre Bağlantıları ve Ekstraselluler Matriks ve Adezyon Moleküller</t>
  </si>
  <si>
    <t>Hücrenin bağlantı yapılarını, dinamiğini ve yapısal farklılıkları ayırt ederek hakim olur.</t>
  </si>
  <si>
    <t>11TBY21</t>
  </si>
  <si>
    <t>Matriks ve Bazal Lamina ile İlgili Hastalıklar</t>
  </si>
  <si>
    <t>Matriks  ve  bazal laminaya bağlı gelişen hastalıklar ile ilgili ayrıntılı ve yeni bilgileri kavrayarak tartışabilir</t>
  </si>
  <si>
    <t>11TBY22</t>
  </si>
  <si>
    <t>Hücrede Haberleşme ve Sinyal Yolakları 1</t>
  </si>
  <si>
    <t>Hücre haberleşmesinde önemli molekülleri ve yolakları öğrenir.</t>
  </si>
  <si>
    <t>11TBY23</t>
  </si>
  <si>
    <t>Hücrede Haberleşme ve Sinyal Yolakları 2</t>
  </si>
  <si>
    <t>Hücre haberleşmesinin mekanizmasını ve dinamiğini öğrenir.</t>
  </si>
  <si>
    <t>11TBY.L04</t>
  </si>
  <si>
    <t>Özelleşmiş hücreler</t>
  </si>
  <si>
    <t>11TBY24</t>
  </si>
  <si>
    <t>Nükleusun Yapısı</t>
  </si>
  <si>
    <t>Nukleusta Bulunan Yapılar; Nukleus kılıfı, Nuklear matriks, Nukleolus, Nukleolusta rRNA sentezi ve ribozom alt birimlerinin şekillenmesini öğrenir</t>
  </si>
  <si>
    <t>11TBY25</t>
  </si>
  <si>
    <t>Nükleik asitler</t>
  </si>
  <si>
    <t>Tanımı, tipleri, bileşenleri ve  özellikleri, pürin ve primidin bazlarının ayrımını, RNA'nın yapısal özellikleri ve tiplerini öğrenir</t>
  </si>
  <si>
    <t>11TBY26</t>
  </si>
  <si>
    <t>DNA'nın Yapısı ve Özellikleri</t>
  </si>
  <si>
    <t>DNA'nın yapısal düzenlenişi, formları, Anti-paralel yapı ve özellikleri</t>
  </si>
  <si>
    <t>11TBY27</t>
  </si>
  <si>
    <t>DNA'nın Organizasyonu</t>
  </si>
  <si>
    <t>DNA’nın ökaryot ve prokaryotlarda farklılıklarını ve bu duruma bağlı olarak çalışma prensibini kavrar.</t>
  </si>
  <si>
    <t>11TBY28</t>
  </si>
  <si>
    <t>Kromatin ve Kromozom Yapısı</t>
  </si>
  <si>
    <t>Kromatin ve kromozom yapının hücre için önemini anlar. DNA’nın paketlenmesinin önemini kavramış olur.</t>
  </si>
  <si>
    <t>11TBY.L05</t>
  </si>
  <si>
    <t>DNA İzolasyonu ve RNA İzolasyonu</t>
  </si>
  <si>
    <t>DNA ve RNA izolasyon aşamalarını ve farklı örneklerde uygulayarak öğrenir ve izole eder. İzole edilen DNA ve RNA örneklerinin hangi çalışmalarda kullanılabileceğini ve saklanma prensiplerini öğrenir.</t>
  </si>
  <si>
    <t>11TBY29</t>
  </si>
  <si>
    <t>DNA Sentezi</t>
  </si>
  <si>
    <t>DNA sentezi ile ilgili modeller ve deneyleri, hücre döngüsündeki yeri, Temel mekanizması, replikasyon çatalı ve sentez yönleri; görevli enzimler, proteinler ve ilgili bölgeleri öğrenir</t>
  </si>
  <si>
    <t>11TBY30</t>
  </si>
  <si>
    <t>DNA Hasarı ve Tamiri</t>
  </si>
  <si>
    <t>DNA hasarına neden olan etkenler, hasar çeşitleri, mutasyonlar, tamir mekanizmalarını öğrenir</t>
  </si>
  <si>
    <t>11TBY31</t>
  </si>
  <si>
    <t>RNA Sentezi ve İşlenmesi</t>
  </si>
  <si>
    <t>RNA ile ilgili olarak farklı RNA tiplerinin sentezini, onların hücre içinde olgun hale gelirken işlenmesini ve işlenmiş halleriyle yaptıkları görevleri öğrenerek tartışabilir.</t>
  </si>
  <si>
    <t>2. KURUL</t>
  </si>
  <si>
    <t>HÜCRELERARASI İLETİŞİM VE İSKELET SİSTEMİ</t>
  </si>
  <si>
    <t>12TBY01</t>
  </si>
  <si>
    <t>Genetik Kod ve Protein Sentezi</t>
  </si>
  <si>
    <t>Genetik kod, kodon-antikodon eşleşmesi, wobble bazı, ökaryotik ve prokaryotik protein sentezi ve basamakları, gerekli protein faktörleri, post-translasyonel modifikasyonlar, sentezin inhibisyonunu öğrenir</t>
  </si>
  <si>
    <t>12TBY02</t>
  </si>
  <si>
    <t>Gen Yapısı Genom Organizasyonu</t>
  </si>
  <si>
    <t>Prokaryotik ve ökaryotik gen yapısı ve özellikleri, tekrarlayan DNA dizileri, ökromatin ve heterokramatin bölgeler, histonlar ve önemini öğrenir</t>
  </si>
  <si>
    <t>12TBY03</t>
  </si>
  <si>
    <t>Gen İfadesinin Düzenlenmesi</t>
  </si>
  <si>
    <t>prokaryotik ve ökaryotik gen ifadesinin pozitif ve negatif kontrolü, DNA ve Kromatin düzeyinde transkripsiyonel kontrol, post-transkripsiyonel kontrol, translasyonel kontrol mekanizmalarını öğrenir</t>
  </si>
  <si>
    <t>12TBY.L01</t>
  </si>
  <si>
    <t>Prokaryotik Hücre ve Görüntülenmesi</t>
  </si>
  <si>
    <t>Prokaryotik hücre görünütlemesini öğrenir.</t>
  </si>
  <si>
    <t>12TBY04</t>
  </si>
  <si>
    <t>Hücre Döngüsü ve Kontrolü-1</t>
  </si>
  <si>
    <t>Hücre döngü ve kontrolünde hangi safhalar olduğunu, burada görevli proteinleri ve döngünün önemini anlar.</t>
  </si>
  <si>
    <t>12TBY05</t>
  </si>
  <si>
    <t>Hücre Döngüsü ve Kontrolü-2</t>
  </si>
  <si>
    <t>Hücre döngüsünün her safhasında konrol noktalarını ve işleyiş mekanizmasının nasıl olduğunu ayrıntılı olarak öğrenir.</t>
  </si>
  <si>
    <t>12TBY06</t>
  </si>
  <si>
    <t>Mitoz</t>
  </si>
  <si>
    <t>Mitoz evreleri, özellikleri, sentrozom ve özellikleri, hücre döngüsü ve kontrol noktalarının ilişkilerini öğrenir</t>
  </si>
  <si>
    <t>12TBY07</t>
  </si>
  <si>
    <t>Mayoz</t>
  </si>
  <si>
    <t>Mayoz bölünmenin önemini ve kalıtım açısından işlevini tartışarak yeniden kavrar.</t>
  </si>
  <si>
    <t>12TBY.L02</t>
  </si>
  <si>
    <t>Mitoz Görüntülenme</t>
  </si>
  <si>
    <t>Mitoz bölünmeyi kavrar ve mikroskopta tüm aşamaları görerek birbirinden ayırt eder.</t>
  </si>
  <si>
    <t>12TBY08</t>
  </si>
  <si>
    <t>Hücre Ölüm Mekanizmaları-1 (Apoptoz)</t>
  </si>
  <si>
    <t>Hücrenin hangi durumlarda ölüme gittiğini, programlı ve programsız ölümlerde hücrenin değişimlerini ve mekanizmasını kavrayarak anlar. Bu mekanizmaya neden ihtiyaç olduğunu ve çalışma dinamiğinin bağlantılarını kurabilir.</t>
  </si>
  <si>
    <t>12TBY09</t>
  </si>
  <si>
    <t>Hücre Ölüm Mekanizmaları-2 (Otofaji)</t>
  </si>
  <si>
    <t>12TBY.L03</t>
  </si>
  <si>
    <t>Hedef gen bölgelerinin in vitro çoğaltılması</t>
  </si>
  <si>
    <t>12TBY10</t>
  </si>
  <si>
    <t>Kanserin moleküler temelleri</t>
  </si>
  <si>
    <t>Kanserin genel özellikleri, sınıflandırılması, adlandırılmaları ve ekleri, karsinogenez ve aşamaları, Protoonkogen-onkogen özellikleri, kanser baskılayıcı genlerin inaktivasyonu,p53 yolağı,  two-hit hipotezi</t>
  </si>
  <si>
    <t>12TBY11</t>
  </si>
  <si>
    <t>Epigenetik ve yaşlanma</t>
  </si>
  <si>
    <t>Genetik “üstünde” genetik demek olan epigenetiğin temellerini, yapısını ve etkilerini kavrayarak hakim olur. Senesens’i hücre düzeyinde kavrar.</t>
  </si>
  <si>
    <t>12TBY.L04</t>
  </si>
  <si>
    <t>Kan Yayma preparatı ve X kromatini</t>
  </si>
  <si>
    <t>Kan yaymanın nasıl yapıldığını uygulayarak, kan hücrelerini mikroskopta görür, ayırt eder ve çizer. Nötrofil hücrelerinde x-barr cisimciğini tarayarak görür ve önemini kavrar.</t>
  </si>
  <si>
    <t>12TBY12</t>
  </si>
  <si>
    <t>Moleküler Biyoloji Yöntemleri</t>
  </si>
  <si>
    <t xml:space="preserve">Total  DNA ve RNA izolasyonu, hedef genlerin çoğaltılması (PZR), elektroforetik yöntemler; western, southern ve northern blot yöntemleri ve genel özellikleri; çeşitli genotipleme yöntemleri hakkında bilgi sahibi olacaktır. </t>
  </si>
  <si>
    <t>12TBY13</t>
  </si>
  <si>
    <t>Hücre Farklılaşmasının Moleküler Temeli “Kök Hücre”</t>
  </si>
  <si>
    <t>Kök hücrelerin genel özellikleri, bu hücrelerin tipleri, kök hücre elde edilmesi ve klinik uygulamaları etik tartışmaları ve yasal düzenlemeleri ile birlikte işlenecektir. Ayrıca moleküler biyoloji teknikleri ile daha kapsamlı kök hücre biyolojisi çalışmaları hakkında bilgi sahibi olunacaktır</t>
  </si>
  <si>
    <t>12TBY.L05</t>
  </si>
  <si>
    <t>Nükleik asit analiz yöntemleri</t>
  </si>
  <si>
    <t>Moleküler teknikleri kullanarak Nükleik asit analiz yöntemlerini ayrıntılı kavrar ve uygulayabilir.</t>
  </si>
  <si>
    <t>2023-2024 TIP-1 HALK SAĞLIĞI DERS PROGRAMI</t>
  </si>
  <si>
    <t xml:space="preserve">KURUL-1 </t>
  </si>
  <si>
    <t>11THS01</t>
  </si>
  <si>
    <t xml:space="preserve">Türkiye’de Sağlık Hizmetlerinin Tarihçesi </t>
  </si>
  <si>
    <t>Dr.Öğr.Üyesi Osman Ulusal</t>
  </si>
  <si>
    <t>Türkiye'de sağlığın yıllar içinde geçirdiği aşamaları ve gelişmeleri öğrenir</t>
  </si>
  <si>
    <t>11THS02</t>
  </si>
  <si>
    <t>Hekimliğin İlkesel Gelişimi</t>
  </si>
  <si>
    <t>Hekimliğin tanımını, ilkelerini ve temel özelliklerini öğrenir.</t>
  </si>
  <si>
    <t>11THS03</t>
  </si>
  <si>
    <t>Sağlık, Hastalık Kavramları ve Sağlığın Belirleyicileri</t>
  </si>
  <si>
    <t xml:space="preserve">Sağlık ve hastalık kavramlarını tanımlar, sağlık ve hastalık kavramları arasındaki farklılıkları açıklar, sağlık üzerine etkili olan faktörleri öğrenir.
</t>
  </si>
  <si>
    <t>11THS04</t>
  </si>
  <si>
    <t>Halk Sağlığına Giriş ve Önemli Kavramları</t>
  </si>
  <si>
    <t>Halk sağlığının tanımını, önemli kavramları ve  tarihsel süreçteki gelişimini öğrenir.</t>
  </si>
  <si>
    <t>11THS05</t>
  </si>
  <si>
    <t>Koruma Kavramı</t>
  </si>
  <si>
    <t>Hastalıkların oluşmadan önlenmesi yada ilerlemesinin durdurulması konusunda koruyucu sağlık hizmetlerini ve önemini öğrenir.</t>
  </si>
  <si>
    <t>11THS06</t>
  </si>
  <si>
    <t>Temel Sağlık Hizmetleri ve Herkes için Sağlık</t>
  </si>
  <si>
    <t>Temel sağlık hizmetleri faliyetlerini ve sunumunu, herkes için sağlığın hedeflerini öğrenir.</t>
  </si>
  <si>
    <t>11THS07</t>
  </si>
  <si>
    <t xml:space="preserve">Türkiye’de Önemli Sağlık Sorunları </t>
  </si>
  <si>
    <t>Türkiye'de ki önemli sağlık sorunlarını öğrenir.</t>
  </si>
  <si>
    <t>KURUL-2</t>
  </si>
  <si>
    <t>12THS01</t>
  </si>
  <si>
    <t>Tütün ve Bağımlılık Yapıcı Maddeler</t>
  </si>
  <si>
    <t>Tütün ve bağımlılık oluşturabilecek maddeleri etkileri ile birlikte öğrenir.</t>
  </si>
  <si>
    <t>12THS02</t>
  </si>
  <si>
    <t>Öncelikli Dezavantajlı Gruplar ve Engellilik</t>
  </si>
  <si>
    <t>Sağlık hizmetine ulaşma noktasında dezavantajlı grupları bilir, yaşayabilecekleri sorunları öğrenir.</t>
  </si>
  <si>
    <t>12THS03</t>
  </si>
  <si>
    <t>Sağlık Mevzuatı</t>
  </si>
  <si>
    <t>Mevzuat kavramını ve mevzuatı oluşturan ögeleri, sağlık mevzuatı kavramını ve temel sağlık mevzuatını oluşturan ögeleri öğrenir.</t>
  </si>
  <si>
    <t>12THS04</t>
  </si>
  <si>
    <t>Sağlığın Geliştirilmesi ve Sağlık Eğitimi</t>
  </si>
  <si>
    <t>12THS05</t>
  </si>
  <si>
    <t>Türkiye'de Sağlık Hizmetleri ve Örgütlenme 1 (Merkez Teşkilat)</t>
  </si>
  <si>
    <t xml:space="preserve">Türkiye'de yürütülmekte olan sağlık hizmetlerini, hizmeti veren merkez teşkilatının görev ve sorumluluklarını öğrenir. </t>
  </si>
  <si>
    <t>12THS06</t>
  </si>
  <si>
    <t>Türkiye'de Sağlık Hizmetleri ve Örgütlenme 2 (Taşra Teşkilatı)</t>
  </si>
  <si>
    <t xml:space="preserve">Türkiye'de yürütülmekte olan sağlık hizmetlerini, hizmeti veren taşra teşkilatının tüm paydaşlarının görev ve sorumluluklarını öğrenir. </t>
  </si>
  <si>
    <t>12THS07</t>
  </si>
  <si>
    <t>Sağlık Çalışanlarının Sağlığı ve Şiddet</t>
  </si>
  <si>
    <t>Sağlık çalışanlarının sağlığını olumsuz etkileyebilecek sebepleri ve yaşayabilecekleri şiddetin nedenlerini, bu konuda Sağlık Bakanlığı'nın yürüttüğü çalışmaları ve alınabilecek önlemleri öğrenir.</t>
  </si>
  <si>
    <t>2023-2024 TIP 1  Mikrobiyoloji DERS PROGRAMI</t>
  </si>
  <si>
    <t>3. KURUL: HAREKET SİSTEMİNİN YAPISAL TEMELLERİ
(Kaslar, periferik damar ve sinirler)</t>
  </si>
  <si>
    <t>13TMB01</t>
  </si>
  <si>
    <t>TIBBİ MİKROBİYOLOJİ</t>
  </si>
  <si>
    <t>Mikrobiyolojinin tanıtımı (1 saat)</t>
  </si>
  <si>
    <t>Prof.Dr.A.Ramazan Dilek</t>
  </si>
  <si>
    <t>Mikrobiyoloji hakkında bilgi sahibi olur</t>
  </si>
  <si>
    <t>13TMB02</t>
  </si>
  <si>
    <t>Mikroorganizmaların sınıflandırılması (1 saat)</t>
  </si>
  <si>
    <t>Mikroorganizmaların sınıflandırılması hakkında bilgi sahibi olur</t>
  </si>
  <si>
    <t>13TMB03</t>
  </si>
  <si>
    <t xml:space="preserve">Bakterilerin yapısı </t>
  </si>
  <si>
    <t>Bakterilerin yapısı hakkında bilgi sahibi olur</t>
  </si>
  <si>
    <t>13TMB04</t>
  </si>
  <si>
    <t>13TMB05</t>
  </si>
  <si>
    <t xml:space="preserve">Mikroorganizmaların beslenmesi ve üretilmesi </t>
  </si>
  <si>
    <t>Mikroorganizma konakçı ilişkisi ve flora hakkında bilgi sahibi olur</t>
  </si>
  <si>
    <t>13TMB06</t>
  </si>
  <si>
    <t>13TMBL01</t>
  </si>
  <si>
    <t>Mikrobiyolojide kullanılan araç ve gereçler (laboratuvar uygulaması )</t>
  </si>
  <si>
    <t>Mikrobiyolojide kullanılan araç ve gereçler hakkında bilgi sahibi olur</t>
  </si>
  <si>
    <t>13TMB07</t>
  </si>
  <si>
    <t>Bakteri metabolizması (1 saat)</t>
  </si>
  <si>
    <t>Bakteri metabolizması hakkında bilgi sahibi olur</t>
  </si>
  <si>
    <t>13TMB08</t>
  </si>
  <si>
    <t>Bakterilerde solunum ( 1 saat)</t>
  </si>
  <si>
    <t>Bakterilerde solunum hakkında bilgi sahibi olur</t>
  </si>
  <si>
    <t>13TMBL02</t>
  </si>
  <si>
    <t>Mikrobiyolojide boyama yöntemleri (laboratuvar uygulaması )</t>
  </si>
  <si>
    <t>Mikrobiyolojide boyama yöntemleri hakkında bilgi sahibi olur</t>
  </si>
  <si>
    <t>13TMB09</t>
  </si>
  <si>
    <t xml:space="preserve">Bakteri genetiği </t>
  </si>
  <si>
    <t>Bakteri genetiği hakkında bilgi sahibi olur</t>
  </si>
  <si>
    <t>13TMB10</t>
  </si>
  <si>
    <t>13TMB11</t>
  </si>
  <si>
    <t>Mikroorganizma konakçı ilişkisi ve flora (1 saat)</t>
  </si>
  <si>
    <t>13TMB12</t>
  </si>
  <si>
    <t>Mikroorganizmalarda virülans faktörleri (1 saat)</t>
  </si>
  <si>
    <t>Mikroorganizmalarda virülans faktörleri hakkında bilgi sahibi olur</t>
  </si>
  <si>
    <t>13TMB13</t>
  </si>
  <si>
    <t xml:space="preserve">Virüslerin sınıflandırılması, yapısı ve replikasyonu </t>
  </si>
  <si>
    <t>Virüslerin sınıflandırılması, yapısı ve replikasyonu hakkında bilgi sahibi olur</t>
  </si>
  <si>
    <t>13TMB14</t>
  </si>
  <si>
    <t>13TMBL03</t>
  </si>
  <si>
    <t>Besiyerleri (laboratuvar uygulaması)</t>
  </si>
  <si>
    <t>Besiyerleri hakkında bilgi sahibi olur</t>
  </si>
  <si>
    <t>13TMB15</t>
  </si>
  <si>
    <t>Mantarların sınıflandırılması, yapısı ve çoğalması (1 saat)</t>
  </si>
  <si>
    <t>Mantarların sınıflandırılması, yapısı ve çoğalması hakkında bilgi sahibi olur</t>
  </si>
  <si>
    <t>13TMB16</t>
  </si>
  <si>
    <t>Parazitlerin sınıflandırılması, yapısı ve çoğalması</t>
  </si>
  <si>
    <t>Parazitlerin sınıflandırılması, yapısı ve çoğalması hakkında bilgi sahibi olur</t>
  </si>
  <si>
    <t>13TMB17</t>
  </si>
  <si>
    <t>13TMB18</t>
  </si>
  <si>
    <t xml:space="preserve">Bakteri çevre ilişkisi </t>
  </si>
  <si>
    <t>Bakteri çevre ilişkisi hakkında bilgi sahibi olur</t>
  </si>
  <si>
    <t>13TMB19</t>
  </si>
  <si>
    <t>13TMB20</t>
  </si>
  <si>
    <t xml:space="preserve">Sterilizasyon, dezenfeksiyon ve antisepsi </t>
  </si>
  <si>
    <t>Sterilizasyon, dezenfeksiyon ve antisepsi hakkında bilgi sahibi olur</t>
  </si>
  <si>
    <t>13TMB21</t>
  </si>
  <si>
    <t>2023-2024 TIP 1 HİSTOLOJİ VE EMBRİYOLOJİ DERS PROGRAMI</t>
  </si>
  <si>
    <t>KURUL-3 HAREKET SİSTEMİNİN YAPISAL TEMELLERİ</t>
  </si>
  <si>
    <t>13HIS.01</t>
  </si>
  <si>
    <t>Histoloji ve Embriyolojiye Giriş</t>
  </si>
  <si>
    <t>Prof.Dr.Murat Çetin Rağbetli</t>
  </si>
  <si>
    <t>Histoloji ve Embriyoloji alanındaki genel kavramlar ve terminolojiye hakimdir.</t>
  </si>
  <si>
    <t>13HIS.02</t>
  </si>
  <si>
    <t>Hücre zarı</t>
  </si>
  <si>
    <t>Hücre zarının yapısını ve bileşenlerini anlatabilir</t>
  </si>
  <si>
    <t>13HIS.03</t>
  </si>
  <si>
    <t>Hücre sitoplazması ve organelleri</t>
  </si>
  <si>
    <t>Hücre sitoplazmasının yapısal, fonksiyonel ve morfolojik özelliklerini bilir. Hücrenin organellerini ayırt edebilir.</t>
  </si>
  <si>
    <t>13HIS.04</t>
  </si>
  <si>
    <t>Hücre çekirdeği ve Hücre bölünmeleri</t>
  </si>
  <si>
    <t>Hücre çekirdeğinin yapısal, fonksiyonel ve morfolojik özelliklerini bilir. Hücrelerin bölünme ve ölüm şekillerini ayrıntılı bir şekilde ayırt edebilir.</t>
  </si>
  <si>
    <t>13HIS.L01</t>
  </si>
  <si>
    <t>Mikroskop Kullanımı</t>
  </si>
  <si>
    <t>Işık mikroskobunun bölümlerini bilir, mikroskobu doğru ve güvenli şekilde kullanabilir, çeşitli büyütmelerde görüntüleri net olarak elde edebilir.</t>
  </si>
  <si>
    <t>13HIS.L02</t>
  </si>
  <si>
    <t>Hücre şekilleri</t>
  </si>
  <si>
    <t>Hücreleri mikroskopta inceleyerek şekillerine (yassı, kübik, prizmatik vs.) göre birbirinden ayırt edebilir.</t>
  </si>
  <si>
    <t>13HIS.L03</t>
  </si>
  <si>
    <t>Çekirdek şekillerine göre hücreler</t>
  </si>
  <si>
    <t>Tek çekirdekli, çift çekirdekli, parçalı çekirdekli ve çekirdeksiz hücreleri mikroskopta inceleyerek ayırt edebilir.</t>
  </si>
  <si>
    <t>13HIS.05</t>
  </si>
  <si>
    <t>Histokimya</t>
  </si>
  <si>
    <t>Temel ve güncel histolojik teknikleri açıklayabilir. Histolojik boyaları sınıflandırarak örnekler verebilir.</t>
  </si>
  <si>
    <t>13HIS.06</t>
  </si>
  <si>
    <t>Mikroskoplar</t>
  </si>
  <si>
    <t>Mikroskop çeşitlerini ve temel prensiplerini anlatabilir.</t>
  </si>
  <si>
    <t>13HIS.L04</t>
  </si>
  <si>
    <t>Histokimya (Rutin boyamalar)</t>
  </si>
  <si>
    <t>Doku bileşenlerini ayırt etmek için rutin histolojik boyalarla boyanmış preparatları mikroskop altında inceleyerek boyamanın çeşidini ayırt edebilir.</t>
  </si>
  <si>
    <t>13HIS.L05</t>
  </si>
  <si>
    <t>Histokimya (Özel boyamalar)</t>
  </si>
  <si>
    <t>Doku bileşenlerini ayırt etmek için kullanılan özel histokimyasal boyalarla boyanmış preparatları mikroskop altında inceleyerek ayırt edebilir.</t>
  </si>
  <si>
    <t>13HIS.07</t>
  </si>
  <si>
    <t>Epitel doku</t>
  </si>
  <si>
    <t>Doku kavramını açıklayabilir ve dört temel doku tipini sayabilir. Epitel dokusunun genel histolojik düzenlenişini bilir ve epitel dokuyu sınıflandırabilir. Hücre membran özelleşmelerini açıklayabilir.</t>
  </si>
  <si>
    <t>13HIS.08</t>
  </si>
  <si>
    <t>Örtü epiteli</t>
  </si>
  <si>
    <t>Örtü epitelini hücrelerin şekillerine ve katman sayısına göre sınıflandırabilir. Örtü epiteli çeşitlerinin bulunduğu organlar hakkında bilgi sahibidir.</t>
  </si>
  <si>
    <t>13HIS.L06</t>
  </si>
  <si>
    <t xml:space="preserve">Epitel doku </t>
  </si>
  <si>
    <t>Epitel doku hücrelerinin şekillerini birbirinden ayırt edebilir.</t>
  </si>
  <si>
    <t>13HIS.L07</t>
  </si>
  <si>
    <t>Örtü epitelinin çeşitlerini mikroskop altında inceleyerek ayırt edebilir ve çizebilir.</t>
  </si>
  <si>
    <t>13HIS.09</t>
  </si>
  <si>
    <t>Bez epiteli (Endokrin bezler)</t>
  </si>
  <si>
    <t>Endokrin bezlerin salgı epitelinin histolojik özelliklerine hakimdir. Endokrin bezlerin mikroskobik ve fonksiyonel özelliklerini bilir.</t>
  </si>
  <si>
    <t>13HIS.10</t>
  </si>
  <si>
    <t>Bez epiteli (Ekzokrin bezler)</t>
  </si>
  <si>
    <t>Ekzokrin bezlerin salgı epitelinin histolojik özelliklerine hakimdir. Ekzokrin bezlerin mikroskobik ve fonksiyonel özelliklerini bilir.</t>
  </si>
  <si>
    <t>13HIS.L08</t>
  </si>
  <si>
    <t>Endokrin bez epiteli</t>
  </si>
  <si>
    <t>Endokrin bez epitelini mikroskop altında inceleyebilir ve çizebilir.</t>
  </si>
  <si>
    <t>13HIS.L09</t>
  </si>
  <si>
    <t>Ekzokrin bez epiteli</t>
  </si>
  <si>
    <t>Ekzokrin bez epitelini mikroskop altında inceleyebilir ve çizebilir. Seröz ve müköz hücrelerin morfolojik ayrımını yapabilir.</t>
  </si>
  <si>
    <t>13HIS.11</t>
  </si>
  <si>
    <t>Bağ dokusu</t>
  </si>
  <si>
    <t>Bağ dokusu kavramını açıklayabilir, genel özelliklerini bilir.</t>
  </si>
  <si>
    <t>13HIS.12</t>
  </si>
  <si>
    <t>Bağ dokusu elemanları</t>
  </si>
  <si>
    <t>Bağ dokusu hücreleri, fibrilleri ve diğer elemanları hakkında detaylı bilgi sahibidir.</t>
  </si>
  <si>
    <t>13HIS.13</t>
  </si>
  <si>
    <t>Bağ dokusunun sınıflandırılması</t>
  </si>
  <si>
    <t>Bağ dokusunu ayrntılı bir şekilde sınıflandırabilir ve özelleşmiş bağ dokusu çeşitlerini bilir.</t>
  </si>
  <si>
    <t>13HIS.L10</t>
  </si>
  <si>
    <t>Bağ dokusu hücreleri ve fibrilleri</t>
  </si>
  <si>
    <t>Bağ dokusunu oluşturan hareketli ve hareketsiz hücreleri, fibril çeşitlerini ve düzenlenişini mikroskop altında inceleyerek birbirinden ayırt edebilir ve çizebilir.</t>
  </si>
  <si>
    <t>13HIS.L11</t>
  </si>
  <si>
    <t>Bağ dokusu çeşitleri</t>
  </si>
  <si>
    <t>Bağ dokusunun çeşitlerini mikroskop altında inceleyerek birbirinden ayırt edebilir ve çizebilir.</t>
  </si>
  <si>
    <t>13HIS.14</t>
  </si>
  <si>
    <t>Kıkırdak doku</t>
  </si>
  <si>
    <t>Kıkırdak dokusunu ve bileşenlerini tanımlayabilir. İntervertebral disklerin histolojik özelliklerini bilir.</t>
  </si>
  <si>
    <t>13HIS.15</t>
  </si>
  <si>
    <t>Kıkırdak dokunun sınıflandırılması</t>
  </si>
  <si>
    <t>Kıkırdak dokusunu sınıflandırabilir, aralarındaki farkları ve benzerlikleri açıklayabilir, bulundukları yerlere örnekler verebilir.</t>
  </si>
  <si>
    <t>13HIS.L12</t>
  </si>
  <si>
    <t>Kıkırdak dokusu çeşitleri</t>
  </si>
  <si>
    <t>Hiyalin, elastik ve fibröz kıkırdağı mikroskop altında inceleyerek genel histolojik yapılarını öğrenir, birbirinden ayırt edebilir ve çizebilir.</t>
  </si>
  <si>
    <t>13HIS.L13</t>
  </si>
  <si>
    <t>Kıkırdak dokusunun elemanları</t>
  </si>
  <si>
    <t>Kondroblastlar ile kondrositlerin histolojik özelliklerini ve farklarını bilir, hücreleri ve diğer kıkırdak dokusu elemanlarını mikroskop altında inceleyerek birbirinden ayırt edebilir ve çizebilir.</t>
  </si>
  <si>
    <t>13HIS.16</t>
  </si>
  <si>
    <t>Kemik dokusunun yapımı (Endokondral kemikleşme)</t>
  </si>
  <si>
    <t>Kemik dokusunun oluşum mekanizmalarından biri olan endokondral kemikleşmenin aşamalarını anlatabilir.</t>
  </si>
  <si>
    <t>13HIS.17</t>
  </si>
  <si>
    <t>Kemik dokusunun yapımı (İntramembranöz kemikleşme)</t>
  </si>
  <si>
    <t>İntramembranöz kemikleşme hakkında bilgi sahibidir ve aşamalarını açıklayabilir.</t>
  </si>
  <si>
    <t>13HIS.18</t>
  </si>
  <si>
    <t>Kemik doku</t>
  </si>
  <si>
    <t>Kemik dokusunun genel histolojik özelliklerine ve dokuyu oluşturan bileşenlere hakimdir.</t>
  </si>
  <si>
    <t>13HIS.19</t>
  </si>
  <si>
    <t>Kemik dokusunun sınıflandırılması</t>
  </si>
  <si>
    <t>Kemik dokusunu sınıflandırabilir. Eklemlerin histolojik özelliklerini tanımlayabilir.</t>
  </si>
  <si>
    <t>Kemik dokusu çeşitleri</t>
  </si>
  <si>
    <t>Kompakt ve spongiyoz kemik dokularının genel histolojik yapısını, kompakt kemiğin kanal sistemini ve lamellar yapısını, spongiyoz kemiğin trabeküler yapısını mikroskop altında inceleyerek ayırt edebilir.</t>
  </si>
  <si>
    <t>Kemik doku tabakaları ve Epifiz plağı</t>
  </si>
  <si>
    <t>Lamelli kemik yapısı ve endokondral kemikleşmenin görüldüğü epifiz plağında hücresel yapıya bakarak kemikleşme evrelerini (zonlarını) ayırt edebilir.</t>
  </si>
  <si>
    <t>13HIS.20</t>
  </si>
  <si>
    <t>Tartışma</t>
  </si>
  <si>
    <t>Kurulda anlatılan konular hakkında sorular sorabilir ve öneriler yaparak fikir alışverişinde bulunabilir. Manay-ı harfi ve manay-ı ismi bakış, eserden müessire geçişi açıklayabilir.</t>
  </si>
  <si>
    <t>KURUL-4 HAREKET SİSTEMİ</t>
  </si>
  <si>
    <t>14.HIS.01</t>
  </si>
  <si>
    <t>Kas Dokusuna Giriş ve İskelet kası</t>
  </si>
  <si>
    <t>İskelet kasının fonksiyonel ve mikroskobik özelliklerine hakimdir.</t>
  </si>
  <si>
    <t>Düz kas ve kalp kası</t>
  </si>
  <si>
    <t>Düz kas ve kalp kasının fonksiyonel ve mikroskobik özelliklerini bilir. İskelet kası, düz kas ve kalp kası arasındaki benzerlik ve farklılıkları anlatabilir.</t>
  </si>
  <si>
    <t>14HIS.L01</t>
  </si>
  <si>
    <t>İskelet kası histolojisi</t>
  </si>
  <si>
    <t>İskelet kasının genel histolojik yapısını inceleyerek epimisyum, endomisyum ve perimisyum ayrımını yapabilir. İskelet kası hücrelerinin sayısı ve yerleşimi hakkında bilgi sahibidir.</t>
  </si>
  <si>
    <t>14HIS.L02</t>
  </si>
  <si>
    <t>Düz kas ve kalp kası histolojisi</t>
  </si>
  <si>
    <t>Düz kas ve kalp kasının genel histolojik yapısını mikroskopta inceleyerek hücrelerin yerleşimini ve şekillerini açıklayabilir.</t>
  </si>
  <si>
    <t>14.HIS.03</t>
  </si>
  <si>
    <t>Sinir dokusu</t>
  </si>
  <si>
    <t>Sinir dokusunun genel histolojik özelliklerini sayabilir.</t>
  </si>
  <si>
    <t>14.HIS.04</t>
  </si>
  <si>
    <t>Sinir dokusunun nöronları ve destek hücreleri</t>
  </si>
  <si>
    <t>Sinir dokusunun genel histolojik özelliklerini sayabilir. Nöronların yapısını anlatabilir ve nöron tiplerini bilir. Sinir dokusunun hücre ve bileşenlerini tanımlayabilir.</t>
  </si>
  <si>
    <t>14HIS.L03</t>
  </si>
  <si>
    <t>Sinir doku histolojisi</t>
  </si>
  <si>
    <t>Beyin, beyincik, omurilik ve periferik sinirlerin genel histolojik düzenlenişini mikroskopta inceleyebilir. Sinir liflerinin ve nöronların bulunduğu yere göre ak madde/gri madde ayrımı yapabilir.</t>
  </si>
  <si>
    <t>14HIS.L04</t>
  </si>
  <si>
    <t>Sinir dokusunun hücreleri</t>
  </si>
  <si>
    <t>Sinir dokusunun büyük ve küçük boyutlu nöronlarını ve glia hücrelerini mikroskopta inceleyerek birbirinden ayırt edebilir.</t>
  </si>
  <si>
    <t>14.HIS.05</t>
  </si>
  <si>
    <t>Kan yapımı (Kök ve progenitör hücreler)</t>
  </si>
  <si>
    <t>Kan hücrelerinin köken aldığı progenitör kök hücreleri açıklayabilir ve oluşum süreçleri hakkında bilgi verebilir.</t>
  </si>
  <si>
    <t>14.HIS.06</t>
  </si>
  <si>
    <t>Kan yapımı (Hemapoetik nişler)</t>
  </si>
  <si>
    <t>Hematopoezin devamı için gerekli olan kemik iliği mikroçevresi (niş) hakkında bilgi sahibidir.</t>
  </si>
  <si>
    <t>14HIS.L05</t>
  </si>
  <si>
    <t>Periferik kan yaymasının hazırlanması ve boyanması</t>
  </si>
  <si>
    <t>Periferik kan yayması preparatı hazırlayabilir ve spesifik boyalar kullanarak preparatı mikroskop altında incelemeye hazır hale getirebilir.</t>
  </si>
  <si>
    <t>14HIS.L06</t>
  </si>
  <si>
    <t>Periferik kan yaymasının değerlendirilmesi</t>
  </si>
  <si>
    <t>Hazırlanmış preparatı mikroskop altında inceleyerek hücrelerin şekilleri, boyanma özellikleri ve sayım yöntemleri hakkında bilgi verebilir.</t>
  </si>
  <si>
    <t>14.HIS.07</t>
  </si>
  <si>
    <t>Kırmızı kan hücreleri</t>
  </si>
  <si>
    <t>Kırmızı kan hücrelerinin yapısal, fonksiyonel ve morfolojik özelliklerine hakimdir.</t>
  </si>
  <si>
    <t>14.HIS.08</t>
  </si>
  <si>
    <t>Beyaz kan hücreleri</t>
  </si>
  <si>
    <t>Beyaz kan hücrelerinin yapısal, fonksiyonel ve morfolojik özelliklerine hakimdir. Hücreleri çeşitli özelliklerine göre birbirinden ayırt edebilir.</t>
  </si>
  <si>
    <t>14HIS.L07</t>
  </si>
  <si>
    <t>Periferik kan hücreleri</t>
  </si>
  <si>
    <t>Kırmızı kan hücreleri, beyaz kan hücreleri ve trombositlerin yapısını mikroskopta inceleyebilir, lökositleri çekirdek özelliklerine göre kendi içinde sınıflandırabilir ve çizebilir.</t>
  </si>
  <si>
    <t>14HIS.L08</t>
  </si>
  <si>
    <t>Kemik iliği histolojisi</t>
  </si>
  <si>
    <t>Kemik iliğinin histolojik yapısını mikroskop altında inceleyerek hematopoetik hücreleri ve megakaryositleri birbirinden ayırt edebilir.</t>
  </si>
  <si>
    <t>14HIS.09</t>
  </si>
  <si>
    <t>Kurulda anlatılan konular hakkında sorular sorabilir ve öneriler yaparak fikir alışverişinde bulunabilir. Tabiatın özelliklerinden olan sebeplerin hücre ve dokuları icad edemediği, kendi kendine teşekkül edip olup bitmediğini, tabiat ve tesadüfün iktiza edip icada gücü yetmediğini böylece dördüncü bir yol olan Kadir-i Zülcelal’in kudretiyle icad edildiğini açıklayabilir.</t>
  </si>
  <si>
    <t>2023-2024 TIP 1 ANATOMİ DERS PROGRAMI</t>
  </si>
  <si>
    <t>DERS SAATİ</t>
  </si>
  <si>
    <t xml:space="preserve">KURUL-1 HÜCRE ( 9 hafta)
</t>
  </si>
  <si>
    <t>KURUL-2 HÜCRELERARASI İLETİŞİM VE İSKELET SİSTEMİ (9 hafta)</t>
  </si>
  <si>
    <t>12ANT.01</t>
  </si>
  <si>
    <t>Anatomiye Giriş</t>
  </si>
  <si>
    <t>Prof. Dr. Figen TAŞER</t>
  </si>
  <si>
    <t>Anatominin bilimsel tanımını kavrar, tıp eğitimindeki önemini belirtir ve anatomi tarihini özetler.</t>
  </si>
  <si>
    <t>12ANT.02</t>
  </si>
  <si>
    <t>Anatominin Genel Terminolojisi</t>
  </si>
  <si>
    <t>İnsan vücuduna ait oluşumları tanımlarken anatomik terminolojiyi genel hatlarıyla öğrenir.</t>
  </si>
  <si>
    <t>12ANT.03</t>
  </si>
  <si>
    <t>Anatomide Eksenler ve Düzlemler I</t>
  </si>
  <si>
    <t>Anatomideki Eksenler ve Düzlemleri açıklar.</t>
  </si>
  <si>
    <t>12ANT.04</t>
  </si>
  <si>
    <t>Anatomide Eksenler ve Düzlemler II</t>
  </si>
  <si>
    <t>12ANT.L01</t>
  </si>
  <si>
    <t>Anatomi Uygulama</t>
  </si>
  <si>
    <t>Anatomi Laboratuvarı Tanıtımı ve Uygulama Prensipleri</t>
  </si>
  <si>
    <t>Prof. Dr. Figen TAŞER, Doç. Dr. Ahmet DURSUN, Dr. Öğr. Üyesi Ali KELEŞ</t>
  </si>
  <si>
    <t>Anatomi Laboratuvarı Uygulama Prensiplerini kavrar.</t>
  </si>
  <si>
    <t>12ANT.05</t>
  </si>
  <si>
    <t>Kemikler Hakkında Genel Bilgi, gelişimi ve sınıflandırılması I</t>
  </si>
  <si>
    <t>Dr. Öğr. Üyesi Ali KELEŞ</t>
  </si>
  <si>
    <t>Kemiklerin morfolojik yapısı, gelişimi hakkında bilgi verir, kemiklerin çeşitlerini ve kemikleşmeyi anatomik sınıflandırmaya göre açıklar.</t>
  </si>
  <si>
    <t>12ANT.06</t>
  </si>
  <si>
    <t>Kemikler Hakkında Genel Bilgi, gelişimi ve sınıflandırılması II</t>
  </si>
  <si>
    <t>12ANT.07</t>
  </si>
  <si>
    <t>Eklemler Hakkında Genel Bilgi, gelişimi ve sınıflandırılması I</t>
  </si>
  <si>
    <t>Doç. Dr. Ahmet DURSUN</t>
  </si>
  <si>
    <t>Eklemlerin genel yapısı hakkında bilgi verir, insan vücudundaki eklem çeşitlerini anatomik ve fonksiyonel sınıflandırmaya göre açıklar.</t>
  </si>
  <si>
    <t>12ANT.08</t>
  </si>
  <si>
    <t>Eklemler Hakkında Genel Bilgi, gelişimi ve sınıflandırılması II</t>
  </si>
  <si>
    <t>12ANT.L02</t>
  </si>
  <si>
    <t>Kemiklere ve Eklemlere Giriş</t>
  </si>
  <si>
    <t>Kemiklerin ve eklemlerin genel özelliklerini maket ve/veya kadavra, kemik üzerinden açıklar.</t>
  </si>
  <si>
    <t>12ANT.09</t>
  </si>
  <si>
    <t>Columna Vertebralis Kemikleri, Omurgaya Genel Yaklaşım I</t>
  </si>
  <si>
    <t>Columna vertebralis'i bölümlere ayırır, columna vertebralis'i oluşturan vertebralar üzerindeki oluşumları anlatır.</t>
  </si>
  <si>
    <t>12ANT.10</t>
  </si>
  <si>
    <t>Columna Vertebralis Kemikleri, Omurgaya Genel Yaklaşım II</t>
  </si>
  <si>
    <t>12ANT.11</t>
  </si>
  <si>
    <t>Columna Vertebralis Eklemleri I</t>
  </si>
  <si>
    <t>Columna vertebralis eklemlerinin isimlerini, tiplerini, ligamentlerini ve fonksiyonlarını söyler.</t>
  </si>
  <si>
    <t>12ANT.12</t>
  </si>
  <si>
    <t>Columna Vertebralis Eklemleri II</t>
  </si>
  <si>
    <t>12ANT.L03</t>
  </si>
  <si>
    <t>Columna vertebralis Kemikleri ve Eklemleri</t>
  </si>
  <si>
    <t>Columna vertebralis kemikleri, üzerindeki oluşumları ve columna vertebralis eklemlerini maket ve/veya kadavra, kemik üzerinden açıklar.</t>
  </si>
  <si>
    <t>12ANT.13</t>
  </si>
  <si>
    <t>Toraks Kemikleri I</t>
  </si>
  <si>
    <t>Costae ve sternum kemiklerini ve kemiklerin üzerindeki oluşumları açıklar.</t>
  </si>
  <si>
    <t>12ANT.14</t>
  </si>
  <si>
    <t>Toraks Kemikleri II</t>
  </si>
  <si>
    <t>12ANT.15</t>
  </si>
  <si>
    <t>Toraks Eklemleri I</t>
  </si>
  <si>
    <t>Thorax eklemlerinin isimlerini, tiplerini, ligamentlerini ve fonksiyonlarını söyler.</t>
  </si>
  <si>
    <t>12ANT.16</t>
  </si>
  <si>
    <t>Toraks Eklemleri II</t>
  </si>
  <si>
    <t>12ANT.L04</t>
  </si>
  <si>
    <t>Toraks Kemikleri ve Eklemleri</t>
  </si>
  <si>
    <t>Thorax kemiklerinin üzerindeki oluşumları ve thorax eklemlerini maket ve/veya kadavra, kemik üzerinden açıklar.</t>
  </si>
  <si>
    <t>12ANT.L05</t>
  </si>
  <si>
    <t>Anatomi Demonstrasyon</t>
  </si>
  <si>
    <t>Columna vertebralis ve toraks kemiklerini bir bütün halinde değerlendirir ve açıklar.</t>
  </si>
  <si>
    <t>KURUL-3 HAREKET SİSTEMİNİN YAPISAL TEMELLERİ (9 hafta)</t>
  </si>
  <si>
    <t>13ANT.01</t>
  </si>
  <si>
    <t>Üst Ekstremite Kemikleri (clavicula, scapula)</t>
  </si>
  <si>
    <t>Üst ekstremite kemiklerinden kavşak kemikleri (scapula ve clavicula) kemiklerini ve kemiklerin üzerindeki oluşumları açıklar.</t>
  </si>
  <si>
    <t>13ANT.02</t>
  </si>
  <si>
    <t>Üst Ekstremite Kemikleri (humerus)</t>
  </si>
  <si>
    <t>Üst ekstremite kemiklerinden humerus'u ve üzerindeki oluşumları açıklar.</t>
  </si>
  <si>
    <t>13ANT.03</t>
  </si>
  <si>
    <t>Üst Ekstremite Kemikleri (radius, ulna)</t>
  </si>
  <si>
    <t>Üst ekstremite kemiklerinden radius, ulna kemiklerini ve kemiklerin üzerindeki oluşumları açıklar.</t>
  </si>
  <si>
    <t>13ANT.04</t>
  </si>
  <si>
    <t>Üst Ekstremite Kemikleri (ossa manus)</t>
  </si>
  <si>
    <t>Üst ekstremite kemiklerinden ossa manus kemiklerini ve kemiklerin üzerindeki oluşumları açıklar.</t>
  </si>
  <si>
    <t>13ANT.L01</t>
  </si>
  <si>
    <t>Üst Ekstremite Kemikleri</t>
  </si>
  <si>
    <t>Üst ekstremite kemiklerini ve kemiklerin üzerindeki oluşumları maket ve/veya kadavra-kemik üzerinden açıklar.</t>
  </si>
  <si>
    <t>13ANT.05</t>
  </si>
  <si>
    <t>Üst Ekstremite Eklemleri (Omuz kavşağı eklemleri)</t>
  </si>
  <si>
    <t>Omuz kavşağında bulunan eklemlerin isimlerini, tiplerini, ligamentlerini ve fonksiyonlarını söyler.</t>
  </si>
  <si>
    <t>13ANT.06</t>
  </si>
  <si>
    <t>Üst Ekstremite Eklemleri (artt. membri superioris liberi)</t>
  </si>
  <si>
    <t>Artt. membri superioris liberi bulunan eklemlerin isimlerini, tiplerini, ligamentlerini ve fonksiyonlarını söyler.</t>
  </si>
  <si>
    <t>13ANT.07</t>
  </si>
  <si>
    <t>Üst Ekstremite Eklemleri (artt. manus) I</t>
  </si>
  <si>
    <t>Artt. manus bulunan eklemlerin isimlerini, tiplerini, ligamentlerini ve fonksiyonlarını söyler.</t>
  </si>
  <si>
    <t>13ANT.08</t>
  </si>
  <si>
    <t>Üst Ekstremite Eklemleri (artt. manus) II</t>
  </si>
  <si>
    <t>13ANT.L02</t>
  </si>
  <si>
    <t>Üst Ekstremite Eklemleri</t>
  </si>
  <si>
    <t>Üst ekstremite eklemlerini bölümlere ayırır, eklemlerin isimlerini, tiplerini, ligamentlerini ve fonksiyonlarını maket ve/veya kadavra üzerinden açıklar.</t>
  </si>
  <si>
    <t>13ANT.09</t>
  </si>
  <si>
    <t>Alt Ekstremite Kemikleri (coxae)</t>
  </si>
  <si>
    <t>Alt ekstremite kemiklerinden coxa'yı ve üzerindeki oluşumları açıklar.</t>
  </si>
  <si>
    <t>13ANT.10</t>
  </si>
  <si>
    <t>Alt Ekstremite Kemikleri (femur)</t>
  </si>
  <si>
    <t>Alt ekstremite kemiklerinden femur'u ve üzerindeki oluşumları açıklar.</t>
  </si>
  <si>
    <t>13ANT.11</t>
  </si>
  <si>
    <t>Alt Ekstremite Kemikleri (tibia, fibula)</t>
  </si>
  <si>
    <t xml:space="preserve">Alt ekstremite kemiklerinden tibia, fibula kemiklerini ve kemiklerin üzerindeki oluşumları açıklar. </t>
  </si>
  <si>
    <t>13ANT.12</t>
  </si>
  <si>
    <t>Alt Ekstremite Kemikleri (ossa pedis)</t>
  </si>
  <si>
    <t xml:space="preserve">Alt ekstremite kemiklerinden ossa pedis kemiklerini ve kemiklerin üzerindeki oluşumları açıklar. </t>
  </si>
  <si>
    <t>13ANT.L03</t>
  </si>
  <si>
    <t>Alt Ekstremite Kemikleri</t>
  </si>
  <si>
    <t>Alt ekstremite kemiklerini ve üzerindeki oluşumları maket ve/veya kadavra-kemik üzerinden açıklar.</t>
  </si>
  <si>
    <t>13ANT.13</t>
  </si>
  <si>
    <t>Alt Ekstremite Eklemleri (pelvis kavşağı eklemleri)</t>
  </si>
  <si>
    <t>Pelvis kavşağı eklemlerini bölümlere ayırır, eklemlerin isimlerini, tiplerini, ligamentlerini ve fonksiyonlarını söyler.</t>
  </si>
  <si>
    <t>13ANT.14</t>
  </si>
  <si>
    <t>Alt Ekstremite Eklemleri (artt. membri inferioris liberi)</t>
  </si>
  <si>
    <t>Artt. membri inferioris liberi eklemlerini bölümlere ayırır, eklemlerin isimlerini, tiplerini, ligamentlerini ve fonksiyonlarını söyler.</t>
  </si>
  <si>
    <t>13ANT.15</t>
  </si>
  <si>
    <t>Alt Ekstremite Eklemleri (artt. pedis)</t>
  </si>
  <si>
    <t>artt. Pedis eklemlerini bölümlere ayırır, eklemlerin isimlerini, tiplerini, ligamentlerini ve fonksiyonlarını söyler.</t>
  </si>
  <si>
    <t>13ANT.16</t>
  </si>
  <si>
    <t>13ANT.L04</t>
  </si>
  <si>
    <t>Alt Ekstremite Eklemleri</t>
  </si>
  <si>
    <t>Alt ekstremite eklemlerini maket ve/veya kadavra üzerinden açıklar.</t>
  </si>
  <si>
    <t>13ANT.17</t>
  </si>
  <si>
    <t>Neurocranium Kemikleri (os frontale)</t>
  </si>
  <si>
    <t>Encephalon’un yerleştiği cavum cranii’yi çevreleyen kemiklerden os frontale'yi ve üzerindeki oluşumları açıklar.</t>
  </si>
  <si>
    <t>13ANT.18</t>
  </si>
  <si>
    <t>Neurocranium Kemikleri (os occipitale)</t>
  </si>
  <si>
    <t>Encephalon’un yerleştiği cavum cranii’yi çevreleyen kemiklerden os parietale'yi ve üzerindeki oluşumları açıklar.</t>
  </si>
  <si>
    <t>13ANT.19</t>
  </si>
  <si>
    <t>Neurocranium Kemikleri (os parietale)</t>
  </si>
  <si>
    <t>Encephalon’un yerleştiği cavum cranii’yi çevreleyen kemiklerden os occipitale'yi ve üzerindeki oluşumları açıklar.</t>
  </si>
  <si>
    <t>13ANT.20</t>
  </si>
  <si>
    <t>Neurocranium Kemikleri (os sphenoidale)</t>
  </si>
  <si>
    <t>Encephalon’un yerleştiği cavum cranii’yi çevreleyen kemiklerden os ethmoidale'yi ve üzerindeki oluşumları açıklar.</t>
  </si>
  <si>
    <t>13ANT.L05</t>
  </si>
  <si>
    <t>Neurocranium Kemikleri</t>
  </si>
  <si>
    <t>Neurocranium kemiklerini ve kemiklerin üzerindeki oluşumları maket ve/veya kadavra-kemik üzerinden açıklar.</t>
  </si>
  <si>
    <t>13ANT.21</t>
  </si>
  <si>
    <t>Neurocranium Kemikleri (os temporale)</t>
  </si>
  <si>
    <t>Encephalon’un yerleştiği cavum cranii’yi çevreleyen kemiklerden os temporale'yi ve üzerindeki oluşumları açıklar.</t>
  </si>
  <si>
    <t>13ANT.22</t>
  </si>
  <si>
    <t>Neurocranium Kemikleri (os ethmoidale)</t>
  </si>
  <si>
    <t>Encephalon’un yerleştiği cavum cranii’yi çevreleyen kemiklerden os sphenoidale’yi ve üzerindeki oluşumları açıklar.</t>
  </si>
  <si>
    <t>13ANT.23</t>
  </si>
  <si>
    <t>Viscerocranium Kemikleri (maxilla)</t>
  </si>
  <si>
    <t>Yüz iskeletini yapan kemiklerden maxilla'yı ve üzerindeki oluşumları açıklar.</t>
  </si>
  <si>
    <t>13ANT.24</t>
  </si>
  <si>
    <t>Viscerocranium Kemikleri (mandibula)</t>
  </si>
  <si>
    <t>Yüz iskeletini yapan kemiklerden mandibula'yı ve üzerindeki oluşumları açıklar.</t>
  </si>
  <si>
    <t>13ANT.L06</t>
  </si>
  <si>
    <t xml:space="preserve">Viscerocranium ve Neurocranium Kemikleri </t>
  </si>
  <si>
    <t>Viscerocranium kemiklerini ve kemiklerin üzerindeki oluşumları maket ve/veya kadavra-kemik üzerinden açıklar. Neurocranium kemiklerini ve kemiklerin üzerindeki oluşumları maket ve kadavra üzerinden açıklar.</t>
  </si>
  <si>
    <t>13ANT.25</t>
  </si>
  <si>
    <t>Viscerocranium Kemikleri (os palatinum, vomer, os nasale)</t>
  </si>
  <si>
    <t>Yüz iskeletini yapan kemiklerden os palatinum, vomer, os nasale kemiklerini ve kemiklerin üzerindeki oluşumları açıklar.</t>
  </si>
  <si>
    <t>13ANT.26</t>
  </si>
  <si>
    <t xml:space="preserve">Viscerocranium Kemikleri (os zygomaticum, concha nasalis inferior, os lacrimale) </t>
  </si>
  <si>
    <t>Yüz iskeletini yapan kemiklerden os zygomaticum, concha nasalis inferior ve os lacrimale kemiklerini ve kemiklerin üzerindeki oluşumları açıklar.</t>
  </si>
  <si>
    <t>13ANT.27</t>
  </si>
  <si>
    <t>Kafa İskeletinin Bütünü I</t>
  </si>
  <si>
    <t>Kafa iskeletinin dıştan görünüşünü ve üzerindeki oluşumları üstten, alttan, dış yandan, önden ve arkadan olmak üzere 5 yönden açıklar.</t>
  </si>
  <si>
    <t>13ANT.28</t>
  </si>
  <si>
    <t>Kafa İskeletinin Bütünü II</t>
  </si>
  <si>
    <t xml:space="preserve">Viscerocranium Kemikleri, Kafa İskeletinin Bütünü </t>
  </si>
  <si>
    <t>Viscerocranium kemiklerini ve kemiklerin üzerindeki oluşumları maket ve/veya kadavra-kemik üzerinden açıklar. Kafa iskeletinin bütününün üzerindeki oluşumları maket ve/veya kadavra-kemik üzerinden açıklar.</t>
  </si>
  <si>
    <t>13ANT.30</t>
  </si>
  <si>
    <t xml:space="preserve">Fossa Temporalis ve Fossa Infratemporalis </t>
  </si>
  <si>
    <t xml:space="preserve">Fossa Temporalis ve Fossa Infratemporalis'in sınırlarını ve burada bulunan anatomik oluşumları açıklar. </t>
  </si>
  <si>
    <t>13ANT.31</t>
  </si>
  <si>
    <t>Fossa Pterygopalatina</t>
  </si>
  <si>
    <t xml:space="preserve">Fossa Pterygopalatina'nın  sınırlarını ve burada bulunan anatomik oluşumları açıklar. </t>
  </si>
  <si>
    <t>13ANT.32</t>
  </si>
  <si>
    <t xml:space="preserve">Cranium Eklemleri </t>
  </si>
  <si>
    <t xml:space="preserve">Cranium eklemlerini bölümlere ayırır, eklemlerin isimlerini, tiplerini, ligamentlerini ve fonksiyonlarını söyler. </t>
  </si>
  <si>
    <t>Temporomandibular Eklem</t>
  </si>
  <si>
    <t>Temporomandibular eklemini, tipini, fonksiyonunu ve ligamentlerini açıklar.</t>
  </si>
  <si>
    <t>13ANT.L07</t>
  </si>
  <si>
    <t>Fossa Temporalis, Fossa Infratemporalis ve Fossa Pterygopalatina. Cranium Eklemleri ve Temporomandibular Eklem</t>
  </si>
  <si>
    <t>Fossa Temporalis, Fossa Infratemporalis ve Fossa Pterygopalatina'nın  sınırlarını ve burada bulunan anatomik oluşumları maket ve/veya kadavra-kemik üzerinden açıklar. Cranium eklemlerini,  Temporomandibular eklemi maket ve/veya kadavra-kemik üzerinden açıklar.</t>
  </si>
  <si>
    <t>13ANT.L08</t>
  </si>
  <si>
    <t>Kemik ve eklemerde bulunan anatomik yapıları bir bütün halinde değerlendirir ve açıklar.</t>
  </si>
  <si>
    <t>KURUL-4 HAREKET SİSTEMİ 
(Kaslar, periferik damar ve sinirler) ( 9 hafta)</t>
  </si>
  <si>
    <t>14ANT.01</t>
  </si>
  <si>
    <t>Kaslar ve fascialar hakkında genel bilgi</t>
  </si>
  <si>
    <t xml:space="preserve">Kasların tiplerini,oluşturan yapıları ve sınıflandırma sistemini açıklar. Fascia oluşumunu açıklar. Kasların terminolojisi hakkında bilgi sahibi olur. </t>
  </si>
  <si>
    <t>14ANT.02</t>
  </si>
  <si>
    <t xml:space="preserve">Periferik sinirler hakkında genel bilgi </t>
  </si>
  <si>
    <t>Periferik sinirler hakkında genel bilgi sahibi olur.</t>
  </si>
  <si>
    <t>14ANT.03</t>
  </si>
  <si>
    <t>Yüzeyel sırt kasları</t>
  </si>
  <si>
    <t>Yüzeyel sırt bölgesinde bulunan kasları açıklar. Yüzeyel sırt kaslarının origo-insertiosunu, fonksiyonlarını ve innervasyonlarını söyler.</t>
  </si>
  <si>
    <t>14ANT.04</t>
  </si>
  <si>
    <t>Derin sırt ve ense kasları</t>
  </si>
  <si>
    <t>Derin sırt kaslarını derinliklerine göre gruplandırır. Derin sırt kaslarını ve ense kaslarının origo-insertiosunu, fonksiyonlarını ve innervasyonlarını söyler. Ensedeki üçgenleri ve içinden geçen yapıları açıklar.</t>
  </si>
  <si>
    <t>14ANT.L.01</t>
  </si>
  <si>
    <t>Sırt ve ense bölgesinde bulunan kaslar, periferik sinirlerin oluşumu</t>
  </si>
  <si>
    <t xml:space="preserve">Sırt ve ense bölgesinde bulunan kasları ve periferik sinirlerin oluşumunu kadavra ve/veya maket üzerinde gösterip, açıklar. </t>
  </si>
  <si>
    <t>14ANT.05</t>
  </si>
  <si>
    <t>Boyun bölgesi fasciaları</t>
  </si>
  <si>
    <t xml:space="preserve">Boyundaki anatomik yapıları saran fasciaları açıklar. </t>
  </si>
  <si>
    <t>14ANT.06</t>
  </si>
  <si>
    <t>Boyun bölgesi kasları ve üçgenleri</t>
  </si>
  <si>
    <t>Boyun bölgesinde bulunan kasların origo-insertiosunu, fonksiyonlarını, innervasyonlarını açıklar. Bölgedeki üçgenler hakkında bilgi sahibi olur.</t>
  </si>
  <si>
    <t>14ANT.07</t>
  </si>
  <si>
    <t>Plexus cervicalis'in oluşumu</t>
  </si>
  <si>
    <t>Plexus cervicalis’in oluşumunu, dallarını ve özelliklerini  açıklar.</t>
  </si>
  <si>
    <t>14ANT.08</t>
  </si>
  <si>
    <t>Plexus brachialis'in oluşumu</t>
  </si>
  <si>
    <t>Plexus brachialis'in oluşumunu, duyu ve motor dallarını açıklar.</t>
  </si>
  <si>
    <t>14ANT.09</t>
  </si>
  <si>
    <t>A.subclavia ve dalları</t>
  </si>
  <si>
    <t>A. subclavia’nın dallarını besledikleri alanları ve seyirlerini açıklar.</t>
  </si>
  <si>
    <t>14ANT.10</t>
  </si>
  <si>
    <t>Boyun venleri</t>
  </si>
  <si>
    <t>Boyundaki venleri bilir, birbirleri ile olan ilişkilerini açıklar.</t>
  </si>
  <si>
    <t>14ANT.L.02</t>
  </si>
  <si>
    <t>Boyun fasciaları, kasları ve üçgenleri, plexsus cervicalis, plexus brachialis oluşumu, a. subclavia ve dalları ve boyun venleri</t>
  </si>
  <si>
    <t>Boyun fasciaları, kasları ve üçgenleri, plexsus servikalis, plexus brachialis oluşumu, a. subclavia ve dalları ve boyun venlerini kadavra ve/veya maket üzerinde gösterip açıklar.</t>
  </si>
  <si>
    <t>14ANT.11</t>
  </si>
  <si>
    <t>Omuz bölgesi kasları ve fasciaları</t>
  </si>
  <si>
    <t>Omuzdaki kasların origo-insertiosunu, fonksiyonlarını ve innervasyonlarını söyler.</t>
  </si>
  <si>
    <t>14ANT.12</t>
  </si>
  <si>
    <t>Omuz bölgesi arter ve venleri</t>
  </si>
  <si>
    <t>Omuz bölgesindeki arter ve venleri bilir, birbirleri ile olan ilişkilerini açıklar.</t>
  </si>
  <si>
    <t>14ANT.13</t>
  </si>
  <si>
    <t>Kolun arka bölge anatomisi</t>
  </si>
  <si>
    <t>Kol bölgesindeki kasların origo-insertiosunu, fonksiyonlarını ve innervasyonlarını söyler. Bölgenin arter ve venleri hakkında bilgi sahibi olur.</t>
  </si>
  <si>
    <t>14ANT.14</t>
  </si>
  <si>
    <t>Pectoral bölge kasları ve meme anatomisi</t>
  </si>
  <si>
    <t>Pectoral bölge kaslarının origo-insertiosunu, fonksiyonlarını, damarlarını ve innervasyonlarını söyler.Memenin fascialarını, damarlarını, sinirlerini ve lenfatik drenajını açıklar.</t>
  </si>
  <si>
    <t>14ANT.15</t>
  </si>
  <si>
    <t xml:space="preserve">Karın ön duvarı topografisi ve abdomen kasları </t>
  </si>
  <si>
    <t>Karın ön duvarındaki fasciaları söyler, abdomen kaslarının origo-insertiosunu, fonksiyonlarını ve innervasyonlarını açıklar.</t>
  </si>
  <si>
    <t>14ANT.16</t>
  </si>
  <si>
    <t>Abdomen yüzeyel arterleri, venleri ve sinirleri</t>
  </si>
  <si>
    <t>Abdomen yüzeyel arterlerini, venlerini ve venlerini bilir, birbirleri ile olan ilişkilerini açıklar.</t>
  </si>
  <si>
    <t>14ANT.L.03</t>
  </si>
  <si>
    <t xml:space="preserve">Omuz, kol arka, pectoral ve abdomen bölgesindeki kaslar, fascialar, arter ven ve sinirler </t>
  </si>
  <si>
    <t>Omuz, kol arka, pectoral ve abdomen bölgesindeki kaslar, fascialar, arter ven ve sinirleri kadavra ve/veya maket üzerinde gösterip açıklar.</t>
  </si>
  <si>
    <t>14ANT.17</t>
  </si>
  <si>
    <t>Kolun ön bölgesi kasları, fasciaları, arterleri, venleri ve sinirleri</t>
  </si>
  <si>
    <t>Kolun ön bölgesi kasları, fascialarını bilir. Arter, ven ve sinirlerin seyirlerini açıklar.</t>
  </si>
  <si>
    <t>14ANT.18</t>
  </si>
  <si>
    <t>Plexus brachialis'in terminal dalları</t>
  </si>
  <si>
    <t>Plexus brachialis'in terminal dallarını söyler ve periferik sinir yaralanmalarındaki oluşabilecek klinik tabloları açıklar.</t>
  </si>
  <si>
    <t>14ANT.19</t>
  </si>
  <si>
    <t>Fossa axillaris I</t>
  </si>
  <si>
    <t>Fossa axillaris'in sınırlarını bilir ve içinden geçen oluşumları söyler.</t>
  </si>
  <si>
    <t>14ANT.20</t>
  </si>
  <si>
    <t>Fossa axillaris II</t>
  </si>
  <si>
    <t>Fossa axillaris'in komşuluklarını açıklar, içindeki oluşumların seyirlerini bilir.</t>
  </si>
  <si>
    <t>14ANT.21</t>
  </si>
  <si>
    <t>Ön kolun ön bölgesi kasları ve fasciaları</t>
  </si>
  <si>
    <t>Ön kolun ön bölgesi kasları ve fascialarını bilir, origo-insertiosunu, fonksiyonlarını ve innervasyonlarını açıklar.</t>
  </si>
  <si>
    <t>14ANT.22</t>
  </si>
  <si>
    <t>Ön kolun ön bölgesi arterleri, venleri ve sinirleri</t>
  </si>
  <si>
    <t>Ön kolun ön bölgesi arterlerini, venlerini ve sinirlerini bilir, birbirleri ile olan ilişkilerini açıklar.</t>
  </si>
  <si>
    <t>14ANT.L.04</t>
  </si>
  <si>
    <t>Kolun ön, ön kolun ön bölgesi kasları, fasciaları, arterleri ve venleri, plexus brachialis'in terminal dalları ve fossa axillaris</t>
  </si>
  <si>
    <t xml:space="preserve"> Kolun ön, ön kolun ön bölgesi kaslarını, fascialarını, arterlerini ve venlerini, plexus brachialis'in terminal dallarını ve fossa axillaris'i kadavra ve/veya maket üzerinde gösterip açıklar.</t>
  </si>
  <si>
    <t>14ANT.23</t>
  </si>
  <si>
    <t xml:space="preserve">Ön kolun arka bölgesi kas ve fasciaları </t>
  </si>
  <si>
    <t>Ön kolun arka bölgesindeki kasların origo-insertiosunu, fonksiyonlarını ve innervasyonlarını söyler.</t>
  </si>
  <si>
    <t>14ANT.24</t>
  </si>
  <si>
    <t>Ön kolun arka bölgesi arter, ven ve sinirleri</t>
  </si>
  <si>
    <t>Ön kolun arka bölgesindeki arterlerini, venlerini ve sinirlerini bilir, birbirleri ile olan ilişkilerini açıklar.</t>
  </si>
  <si>
    <t>14ANT.25</t>
  </si>
  <si>
    <t>El kasları ve fasciaları</t>
  </si>
  <si>
    <t>Eldeki kasların origo-insertiosunu, fonksiyonlarını ve innervasyonlarını söyler.</t>
  </si>
  <si>
    <t>14ANT.26</t>
  </si>
  <si>
    <t>El arterleri, venleri ve sinirleri</t>
  </si>
  <si>
    <t>Elin arterlerini, venlerini ve sinirlerini bilir, birbirleri ile olan ilişkilerini açıklar</t>
  </si>
  <si>
    <t>14ANT.L.05</t>
  </si>
  <si>
    <t>Ön kolun arka bölgesi ve elin kasları, fasciaları, arterleri, venleri ve sinirleri</t>
  </si>
  <si>
    <t>Ön kolun arka bölgesi ve elin kaslarını, fascialarını, arterlerini, venlerini ve sinirlerini kadavra ve/veya maket üzerinde gösterip açıklar.</t>
  </si>
  <si>
    <t>14ANT.27</t>
  </si>
  <si>
    <t xml:space="preserve">Plexus lumbosacralis'in oluşumu </t>
  </si>
  <si>
    <t>Plexus lumbosacralis'in oluşumunu, duyu ve motor dallarını açıklar.</t>
  </si>
  <si>
    <t>14ANT.28</t>
  </si>
  <si>
    <t>Plexus lumbosacralis'in terminal dalları</t>
  </si>
  <si>
    <t>Plexus lumbosacralis'in terminal dallarını söyler ve periferik sinir yaralanmalarındaki oluşabilecek klinik tabloları açıklar.</t>
  </si>
  <si>
    <t>14ANT.29</t>
  </si>
  <si>
    <t>Gluteal bölge kasları ve fasciaları</t>
  </si>
  <si>
    <t>Gluteal bölgedeki kasların origo-insertiosunu, fonksiyonlarını veinnervasyonlarını söyler.</t>
  </si>
  <si>
    <t>14ANT.30</t>
  </si>
  <si>
    <t>Gluteal bölge arter, ven ve sinirleri</t>
  </si>
  <si>
    <t>Gluteal bölge arterlerini, venleri ve sinirlerini bilir, birbirleri ile olan ilişkilerini açıklar.</t>
  </si>
  <si>
    <t>14ANT.31</t>
  </si>
  <si>
    <t>Uyluk arka bölgesi kasları ve fasciaları</t>
  </si>
  <si>
    <t>Uyluk arka bölgesindeki kasların origo-insertiosunu, fonksiyonlarını veinnervasyonlarını söyler.</t>
  </si>
  <si>
    <t>14ANT.32</t>
  </si>
  <si>
    <t>Uyluk arka bölgesi arter, ven ve sinirleri</t>
  </si>
  <si>
    <t>Uyluk arka bölge arterlerini, venleri ve sinirlerini bilir, birbirleri ile olan ilişkilerini açıklar.</t>
  </si>
  <si>
    <t>14ANT.L.06</t>
  </si>
  <si>
    <t>Plexus lumbosacralis, gluteal bölge kasları, fasciaları, arterleri, venleri ve sinirleri</t>
  </si>
  <si>
    <t>Plexus lumbosacralis'i, gluteal bölge kaslarını, fascialarını, arterlerini, venlerini ve sinirlerini kadavra ve/veya maket üzerinde gösterip açıklar.</t>
  </si>
  <si>
    <t>14ANT.33</t>
  </si>
  <si>
    <t xml:space="preserve">Uyluk ön ve medial bölgesi kasları ve fasciaları </t>
  </si>
  <si>
    <t>Uyluk ön ve medial bölgesindeki kasların origo-insertiosunu, fonksiyonlarını veinnervasyonlarını söyler.</t>
  </si>
  <si>
    <t>14ANT.34</t>
  </si>
  <si>
    <t>Uyluk ön ve medial bölgesi arter, ven ve sinirleri</t>
  </si>
  <si>
    <t>Uyluk ön ve medial bölge arterlerini, venleri ve sinirlerini bilir, birbirleri ile olan ilişkilerini açıklar.</t>
  </si>
  <si>
    <t>14ANT.35</t>
  </si>
  <si>
    <t>Bacak ön ve lateral bölgesi kasları ve fasciları</t>
  </si>
  <si>
    <t>Bacak ön ve lateral bölgesindeki kasların origo-insertiosunu, fonksiyonlarını veinnervasyonlarını söyler.</t>
  </si>
  <si>
    <t>14ANT.36</t>
  </si>
  <si>
    <t>Bacak ön ve lateral bölgesi arter, ven ve sinirleri</t>
  </si>
  <si>
    <t>Bacak ön ve lateral bölge arterlerini, venleri ve sinirlerini bilir, birbirleri ile olan ilişkilerini açıklar.</t>
  </si>
  <si>
    <t>14ANT.L.07</t>
  </si>
  <si>
    <t>Uyluk ön ve medial bölge, bacak ön ve lateral bölge kasları, fasciaları, arterleri, venleri ve sinirleri</t>
  </si>
  <si>
    <t>Uyluk ön ve medial bölge ile bacak ön ve lateral kaslarını, fascialarını, arterlerini, venlerini ve sinirlerini kadavra ve/veya maket üzerinde gösterip açıklar.</t>
  </si>
  <si>
    <t>14ANT.37</t>
  </si>
  <si>
    <t>Bacak arka bölgesi kasları ve fasciaları</t>
  </si>
  <si>
    <t>Bacak arka bölgesindeki kasların origo-insertiosunu, fonksiyonlarını veinnervasyonlarını söyler.</t>
  </si>
  <si>
    <t>14ANT.38</t>
  </si>
  <si>
    <t>Bacak bölgesi arter, ven ve sinirleri, fossa poplitea</t>
  </si>
  <si>
    <t>Bacak arka bölge arterlerini, venleri ve sinirlerini bilir, birbirleri ile olan ilişkilerini açıklar. Fossa poplitea'nın sınırlarını ve içinden geçen olumları tanımlar.</t>
  </si>
  <si>
    <t>Ayak kasları ve fasciaları</t>
  </si>
  <si>
    <t>Ayaktaki kasların origo-insertiosunu, fonksiyonlarını ve innervasyonlarını söyler.</t>
  </si>
  <si>
    <t>Ayak arter, ven ve sinirleri</t>
  </si>
  <si>
    <t>Ayak arterlerini, venleri ve sinirlerini bilir, birbirleri ile olan ilişkilerini açıklar.</t>
  </si>
  <si>
    <t>14ANT.39</t>
  </si>
  <si>
    <t>Mimik kasları, arter ven ve sinirleri</t>
  </si>
  <si>
    <t>Mimik kaslarının fascia ile olan ilişkisini açıklar. Mimik kaslarının origo-insertiosunu, fonksiyonlarını ve innervasyonlarını söyler. Arter ve venlerini bilir.</t>
  </si>
  <si>
    <t>14ANT.40</t>
  </si>
  <si>
    <t>Çiğneme kasları, arter ven ve sinirleri</t>
  </si>
  <si>
    <t>Çiğneme kaslarının origo-insertiosunu, fonksiyonlarını ve innervasyonlarını söyler. Arter ve venlerini bilir.</t>
  </si>
  <si>
    <t>14ANT.L.08</t>
  </si>
  <si>
    <t>Bacak arka bölgesi ve ayak kasları, fasciaları, arterleri, venleri ve sinirleri, çiğneme ve mimik kasları</t>
  </si>
  <si>
    <t>Bacak arka bölge ve ayak kaslarını, fascialarını, arterlerini, venlerini ve sinirlerini kadavra ve/veya maket üzerinde gösterip açıklar. Mimik ve çiğneme kaslarını fascialarını, arterlerini, venlerini ve sinirlerini kadavra ve/veya maket üzerinde gösterip açıklar.</t>
  </si>
  <si>
    <t>14ANT.L.09</t>
  </si>
  <si>
    <t>Kaslar, periferik damar ve sinirleri bir bütün halinde değerlendirir ve açıklar.</t>
  </si>
  <si>
    <t>2023-2024 Dönem 1 - Biyofizik Ders Saatleri ve İçerikleri</t>
  </si>
  <si>
    <t>Dönem 1 Kurul 1</t>
  </si>
  <si>
    <t>1 saat</t>
  </si>
  <si>
    <t>11BYF01</t>
  </si>
  <si>
    <t>Biyofiziğin konusu, biyolojik olaylarla ilişkisi</t>
  </si>
  <si>
    <t>Doç. Dr. A. Cihangir UĞUZ</t>
  </si>
  <si>
    <t>Temel Fizik Yasalarının Biyolojik Olaylarla İlişkisini Açıklar</t>
  </si>
  <si>
    <t>11BYF02</t>
  </si>
  <si>
    <t>Uluslararası ölçme ve birim sistemleri</t>
  </si>
  <si>
    <t>Biyofiziksel İlkelerde Kullanılan Ölçme ve Birim Sistemlerini Tanımlar</t>
  </si>
  <si>
    <t>11BYF03</t>
  </si>
  <si>
    <t>Sıcaklık ve ısı, sıcaklık ölçme yöntemleri</t>
  </si>
  <si>
    <t>Isı ve Sıcaklık Kavramlarını Tanımlar, Isı ve Sıcaklık Ölçümlerinin Nasıl Yapıldığını Açıklar</t>
  </si>
  <si>
    <t>11BYF04</t>
  </si>
  <si>
    <t>Biyolojik sistemlerde ısı alışveriş yolları</t>
  </si>
  <si>
    <t>Isı Kavramının Biyolojik Sistemlerdeki Önemini ve Isı transfer Yollarını Tanımlar</t>
  </si>
  <si>
    <t>11BYF05</t>
  </si>
  <si>
    <t>Biyolojik sistemlerde enerji dönüşümleri</t>
  </si>
  <si>
    <t>Enerjinin Biyolojik Sistemlerdeki Dönüşüm İlkelerini Biyofiziksel Olarak Açıklar</t>
  </si>
  <si>
    <t>11BYF06</t>
  </si>
  <si>
    <t>Termodinamiğin temel kavram ve yasaları</t>
  </si>
  <si>
    <t>Termodinamiğin Temel Yasalarını ve Bu Yasaların Biyolojik Sistemlerdeki Önemini Açıklar</t>
  </si>
  <si>
    <t>11BYF07</t>
  </si>
  <si>
    <t>Gibbs serbest enerjisi</t>
  </si>
  <si>
    <t>Serbest Enerjinin Biyolojik Sistemlerde Kimyasal Reaksiyonun Yönünde, Denge Durumunda ve Yapılacak Olan İşte Önemini Açıklar</t>
  </si>
  <si>
    <t>11BYF08</t>
  </si>
  <si>
    <t>Biyomoleküler sistemlerde enerji aktarımı</t>
  </si>
  <si>
    <t>Biyomoleküler Sistemlerde Enerjinin Transfer İlkerlerini Biyofiziksel Olarak Açıklar</t>
  </si>
  <si>
    <t>11BYF09</t>
  </si>
  <si>
    <t>Elektrostatik, statik elektriğin temel kavramları. Hücre zarındaki elektrik alan ve elektriksel potansiyel; hücre zarının sığası ve polarizasyonu.</t>
  </si>
  <si>
    <t>Elektrostatik İle İlgili Temel Kavramları Tanımlar. Elektrik ve Elektrik Alan Kavramlarını Tanımlar, Biyomoleküler Sistemlerde Elektriğin Etkilerini Temel Seviyede Açıklar</t>
  </si>
  <si>
    <t>11BYF10</t>
  </si>
  <si>
    <t>11BYF11</t>
  </si>
  <si>
    <t>Elektrik akımı ve direnç; tanıda ve tedavide önem taşıyan gerilim tipleri. Elektrik akımının biyolojik etkileri ve tıpta uygulama alanları</t>
  </si>
  <si>
    <t>Elektrik İle İlgili Temel Elemanları Tanımlar, Akım Çeşitlerinin Tanı ve Tedavide Kullanıma Göre Sınıflandırır. Elektrik Akımının Biyolojik Sistemler Üzerine Etkilerinin Açıklar, Elektrik Akımının Tıpta Kullanım Alanlarını Tanımlar</t>
  </si>
  <si>
    <t>11BYF12</t>
  </si>
  <si>
    <t>Dönem 1 Kurul 2</t>
  </si>
  <si>
    <t>12BYF01</t>
  </si>
  <si>
    <t>Biyofiziğe Giriş ve Sistem Kavramı</t>
  </si>
  <si>
    <t>Biyofiziği ve Sistem Kavramını Tanımlar</t>
  </si>
  <si>
    <t>12BYF02</t>
  </si>
  <si>
    <t>Moleküler biyofiziğin temel kavramları</t>
  </si>
  <si>
    <t>Moleküler Biyofizikte Kullanılan Temel Kavramları Tanımlar</t>
  </si>
  <si>
    <t>12BYF03</t>
  </si>
  <si>
    <t>Hücre zarı, madde taşınımı ve dinlenim zar potansiyeli</t>
  </si>
  <si>
    <t>Hücre Zarının Biyolojik Süreçlerde İşlevlerini Tanımlar, Hücre Zarının Madde Transferi ve Elektriksel Aktivitesini Biyofiziksel Olarak Açıklar</t>
  </si>
  <si>
    <t>12BYF04</t>
  </si>
  <si>
    <t>Hücre zarı için elektriksel eşdeğer devre</t>
  </si>
  <si>
    <t>Hücre Zarında Gerçekleşen Elektriksel Faaliyetleri Elektrik Devre Modelleriyle İlişkilendirerek Açıklar</t>
  </si>
  <si>
    <t>12BYF06</t>
  </si>
  <si>
    <t>Aksiyon potansiyeli ve iyon kanalları. Hodgkin-Huxley denklemi. Yama – menteşe tekniği</t>
  </si>
  <si>
    <t>Aksiyon Potansiyeli Kavramını ve Biyolojik Sistemler için Önemini Açıklar, Hücre Zarında Bulunan İyon Kanallarını, İşlevlerini ve Biyolojik Sistemler İçin Önemini Tanımlar. İyon kanal aktivasyon ve inhibisyonunu kayıt tekniklerini ifade eder.</t>
  </si>
  <si>
    <t>12BYF07</t>
  </si>
  <si>
    <t>12BYF08</t>
  </si>
  <si>
    <t>12BYF09</t>
  </si>
  <si>
    <t>Aktif zar iletkenliği</t>
  </si>
  <si>
    <t>Hücre Zarında Aksiyon Potansiyelinin İlerleyiş Mekanizmasını Tanımlar</t>
  </si>
  <si>
    <t>12BYF10</t>
  </si>
  <si>
    <t>Pasif zar modeli ve kablo kavramı</t>
  </si>
  <si>
    <t>Hücre Zarının ve Zar Üzerinde Elektriksel İletinin Modelini Tanımlar</t>
  </si>
  <si>
    <t>12BYF11</t>
  </si>
  <si>
    <t>Membran Potansiyeli, Nernst Potansiyeli Hesabı</t>
  </si>
  <si>
    <t>Hücre Zarındaki Potansiyel Farkı Tanımlar ve Temel Biyofizik Yasalarına Göre Dinlenim Potansiyelini Hesaplar</t>
  </si>
  <si>
    <t>12BYF12</t>
  </si>
  <si>
    <t>2 saat</t>
  </si>
  <si>
    <t xml:space="preserve">Biyofizik </t>
  </si>
  <si>
    <t>Dönem 1 Kurul 3</t>
  </si>
  <si>
    <t>13BYF01</t>
  </si>
  <si>
    <t>Biyomekanik Konuları ve Amacı, Newton Yasası</t>
  </si>
  <si>
    <t>Biyomekanik Kavramını ve Amacını Tanımlar, Newton Yasasını Açıklar</t>
  </si>
  <si>
    <t>13BYF02</t>
  </si>
  <si>
    <t>13BYF03</t>
  </si>
  <si>
    <t>13BYF04</t>
  </si>
  <si>
    <t>Dönme Momenti, Vücuttaki Kaldıraç Modelleri</t>
  </si>
  <si>
    <t>Hareket Sistemlerine Etki Eden Kuvvetleri Açıklar, Hareket Sistemine Etki Eden Kuvvetleri Fiziksel Basit Makineler Kullanarak Modeller</t>
  </si>
  <si>
    <t>13BYF05</t>
  </si>
  <si>
    <t>Eğilme Momenti ve Makaslama Kuvveti</t>
  </si>
  <si>
    <t>Kemikler Üzerine Etki Eden Kuvvetleri ve Bu Kuvvetlerin Etkilerini Hesaplar</t>
  </si>
  <si>
    <t>13BYF06</t>
  </si>
  <si>
    <t>Elastik Kavramlar, Viskoelastik Davranış</t>
  </si>
  <si>
    <t>Elastiklik Kavramını Tanımlar, Kemiklerin Elastik Yapısını ve Viskoelastik Davranışlarını  Biyofiziksel Olarak Açıklar</t>
  </si>
  <si>
    <t>Biyomekanik Uygulamalar</t>
  </si>
  <si>
    <t>Dönem 1 Kurul 4</t>
  </si>
  <si>
    <t>14BYF01</t>
  </si>
  <si>
    <t>Biyoelektrik Ölçü ve Gözlem Araçları</t>
  </si>
  <si>
    <t>Biyoelektriksel Ölçümlerde Kullanılan Ölçü ve Gözlem Araçlarını Tanımlar</t>
  </si>
  <si>
    <t>14BYF02</t>
  </si>
  <si>
    <t>14BYF03</t>
  </si>
  <si>
    <t>Bileşik Aksiyon Potansiyeli</t>
  </si>
  <si>
    <t>Biyolojik Dokularda Oluşan Aksiyon Potansiyelinin Zamansal ve Uzaysal Bileşimlerini Açıklar</t>
  </si>
  <si>
    <t>14BYF04</t>
  </si>
  <si>
    <t>Sinir Liflerinin Karakteristik Özellikleri</t>
  </si>
  <si>
    <t>Sinir Liflerinin Karakteristik Özelliklerini ve Bu Özelliklerin İşlevsel Katkılarını İfade Eder</t>
  </si>
  <si>
    <t>14BYF05</t>
  </si>
  <si>
    <t>14BYF06</t>
  </si>
  <si>
    <t>Sinir Aksiyon Potansiyeli Kayıt Teknikleri</t>
  </si>
  <si>
    <t>Sinir Dokuları Üzerinden Aksiyon Potansiyeli Kayıt Tekniklerini Açıklar ve Doku Üzerinden Aksiyon Potansiyeli Kaydeder</t>
  </si>
  <si>
    <t>14BYF07</t>
  </si>
  <si>
    <t>Sinaptik İletim</t>
  </si>
  <si>
    <t>Sinaps ve Sinaptik İletim Kavramlarını Açıklar, Sinaptik İletim Yapan Dokuları İfade Eder</t>
  </si>
  <si>
    <t>14BYF08</t>
  </si>
  <si>
    <t>Kaslarda Kasılma Mekanizmaları</t>
  </si>
  <si>
    <t>Kaslarda oluşan Elektriksel Olayları Tanımlar, Kasların Kasılma Mekanizmasını Biyofiziksel Olarak Açıklar</t>
  </si>
  <si>
    <t>14BYF09</t>
  </si>
  <si>
    <t>14BYF10</t>
  </si>
  <si>
    <t>Kaslarda Isı Üretimi</t>
  </si>
  <si>
    <t>14BYF11</t>
  </si>
  <si>
    <t>14BYF12</t>
  </si>
  <si>
    <t>Kasların Mekanik Özellikleri</t>
  </si>
  <si>
    <t>Kasların Çalışma Prensiplerini Mekanik Olarak Açıklar</t>
  </si>
  <si>
    <t>14BYF13</t>
  </si>
  <si>
    <t>14BYF.L01</t>
  </si>
  <si>
    <t xml:space="preserve">EMG </t>
  </si>
  <si>
    <t>Sinir-Kas Sistemi Üzerinden Elektriksel Aktiviteleri Kaydeder</t>
  </si>
  <si>
    <t>2023-2024 TIP 1 DAVRANIŞ BİLİMLERİ</t>
  </si>
  <si>
    <t xml:space="preserve">Ders Konusu (DÖNEM 1) </t>
  </si>
  <si>
    <t>DAVRANIŞ BİLİMLERİ</t>
  </si>
  <si>
    <t xml:space="preserve">KURUL-1 DAVRANIŞ BİLİMLERİNE GİRİŞ( 6HAFTA)
</t>
  </si>
  <si>
    <t>Davranış bilimlerine giriş</t>
  </si>
  <si>
    <t>Dr.Öğr.Üyesi Okan İMRE</t>
  </si>
  <si>
    <t>Davranış Bilimleri ve davranışın tanımını öğrenme</t>
  </si>
  <si>
    <t>Stres ve ruh sağlığı</t>
  </si>
  <si>
    <t>Stresin ruh sağlığı üzerindeki etkilerini öğrenmek ve stresle başetmek</t>
  </si>
  <si>
    <t>Psikososyal gelişim (Çocukluk)</t>
  </si>
  <si>
    <t>Psikososyal gelişimi  bebeklikten ergenlik dönemine kadar öğrenmek</t>
  </si>
  <si>
    <t>Psikososyal gelişim (ergenlik, yetişkinlik, yaşlılık)</t>
  </si>
  <si>
    <t>Psikososyal olarak gelişimini öğrenmek ergenlik döneminden yaşlılığa kadar öğrenmek</t>
  </si>
  <si>
    <t>Zihin Beden İlişkisi</t>
  </si>
  <si>
    <t>Zihnin beden üzerindeki etkisi ve bedenin zihin üzerindeki etkisini öğrenmek</t>
  </si>
  <si>
    <t>Ruhsal savunma Düzenekleri</t>
  </si>
  <si>
    <t>Anormal ve normal savunma düzeneklerini öğrenmek</t>
  </si>
  <si>
    <t>KURUL-2  DAVRANIŞ VE BİYOLOJİ (6 HAFTA)</t>
  </si>
  <si>
    <t>Davranışın biyolojik belirleyicileri</t>
  </si>
  <si>
    <t>Dr.Öğr.Üyesi Dudu DEMİRÖZ</t>
  </si>
  <si>
    <t>Davranış ile ilişkili biyolojik belirteçleri öğrenmek</t>
  </si>
  <si>
    <t>Heyecan, duygular</t>
  </si>
  <si>
    <t>Davranış bilimlerinde heyecan ve duygunun yerini öğrenmek</t>
  </si>
  <si>
    <t>Genetik ve davranış</t>
  </si>
  <si>
    <t>Davranış üzerinde genetiğin rolünü, karakter ve mizac ayırımını öğrenmek</t>
  </si>
  <si>
    <t>Duyum ve Algı</t>
  </si>
  <si>
    <t>Davranışın ilk basamağı olan duyum ve algıyı öğrenmek</t>
  </si>
  <si>
    <t>Öğrenme ve Bellek</t>
  </si>
  <si>
    <t>Öğrenme ve bellek ilişkisini ve bunların davranış üzerindeki etkilerini öğrenmek</t>
  </si>
  <si>
    <t>Uyarıcı ve Uyuşturucular</t>
  </si>
  <si>
    <t>Uyarıcı ve uyuşturucu maddelerin bağımlığını, yan etkilerini yol açtığı davranış değişikiliklerini  öğrenmek</t>
  </si>
  <si>
    <t>Dr Öğr. Üyesi Okan İMRE</t>
  </si>
  <si>
    <t xml:space="preserve">Ruh Sağlığı ve Hastalıkları </t>
  </si>
  <si>
    <t>Anabilimdalı Başkanı</t>
  </si>
  <si>
    <t>Dersin Adı</t>
  </si>
  <si>
    <t>Hafta</t>
  </si>
  <si>
    <t>DERS KONULARI</t>
  </si>
  <si>
    <t>ÖĞRETİM ELEMANI</t>
  </si>
  <si>
    <t>DERS ÇIKTISI</t>
  </si>
  <si>
    <r>
      <rPr>
        <sz val="11"/>
        <color indexed="10"/>
        <rFont val="Calibri"/>
        <family val="2"/>
        <charset val="162"/>
      </rPr>
      <t>DÖNEM 1/2. KURUL</t>
    </r>
    <r>
      <rPr>
        <sz val="12"/>
        <color theme="1"/>
        <rFont val="Calibri"/>
        <family val="2"/>
        <scheme val="minor"/>
      </rPr>
      <t xml:space="preserve"> </t>
    </r>
  </si>
  <si>
    <t>Tıbbi Cihaz Tanımı ve Tarihçesi</t>
  </si>
  <si>
    <t>Dr. Öğr. Üyesi Muhammed Emin BEDİR</t>
  </si>
  <si>
    <t>Tıbbi cihazları tanımlarlar ve tarihçesini bilirler.</t>
  </si>
  <si>
    <t>Tıbbi Cihazların Sınıflandırılması ve Etiketleri</t>
  </si>
  <si>
    <t>Tıbbi cihazların mahiyeti hakkında genel bilgilere sahip olurlar, tıbbi cihazları rahatlıkla sınıflandırabilir ve etiketleri anlarlar.</t>
  </si>
  <si>
    <t>Yeni Nesil Tıbbi Cihazlar</t>
  </si>
  <si>
    <t>Tıpta kullanılan yeni nesil cihazlar hakkında bilgi sahibi olurlar.</t>
  </si>
  <si>
    <t>Tıbbi Cihaz Kullanım ve Yeni Tibbi Cihaz Geliştirme Süreçleri</t>
  </si>
  <si>
    <t>Herhangi bir tıbbi cihazın kullanımı, tasarımı, yapımı ve geliştirilmesi süreçleri hakkında bilgi sahibi olurlar.</t>
  </si>
  <si>
    <t>Kullanıcı ve Hasta Kılavuzlarında Standartlar</t>
  </si>
  <si>
    <t>Kullanıcı ve hasta kılavuzlarında standartlar hakkında bilgi sahibi olurlar.</t>
  </si>
  <si>
    <t>Tıbbi Cihaz Yönetmelikleri ve Tıbbi Cihaz Tüzüğü</t>
  </si>
  <si>
    <t>Tıbbi Cihaz Yönetmelikleri ve tıbbi cihaz tüzüğü hakkında genel bilgi sahibi olup, bu yönetmelik ve tüzüğü okuyup anlayabilirler.</t>
  </si>
  <si>
    <t>Medikal Vijilans Sistemi/Tıbbi Cihaz Uyarı Sistemi</t>
  </si>
  <si>
    <t>Medikal Vijilans Sistemi/Tıbbi cihaz uyarı sistemi hakkında bilgi sahibi olurlar.</t>
  </si>
  <si>
    <t>Tıbbi Cihazların Denetimi ve Takibi</t>
  </si>
  <si>
    <t>Tıbbi Cihazların Denetim ve takibi süreçleri hakkında bilgi sahibi olurlar.</t>
  </si>
  <si>
    <t>11TTE01</t>
  </si>
  <si>
    <t>Tıp tarihi ve Etik</t>
  </si>
  <si>
    <t>Ahlak, Deontoloji ve Tıbbi Etik Kavramlarının Tanımı</t>
  </si>
  <si>
    <t>11TTE02</t>
  </si>
  <si>
    <t>Tıp Etiğinin Felsefi Temellleri</t>
  </si>
  <si>
    <t>11TTE03</t>
  </si>
  <si>
    <t>Tıp etiği açısından hekim-hasta ilişkisi-1</t>
  </si>
  <si>
    <t>11TTE04</t>
  </si>
  <si>
    <t>Tıp etiği açısından hekim-hasta ilişkisi-2</t>
  </si>
  <si>
    <t>11TTE05</t>
  </si>
  <si>
    <t>Tıp Etiği İlkeleri -1</t>
  </si>
  <si>
    <t>11TTE06</t>
  </si>
  <si>
    <t>Tıp Etiği İlkeleri -2</t>
  </si>
  <si>
    <t>11TTE07</t>
  </si>
  <si>
    <t>Klinik Uygulamalarda Etik - 1</t>
  </si>
  <si>
    <t>11TTE08</t>
  </si>
  <si>
    <t>Klinik Uygulamalarda Etik - 2</t>
  </si>
  <si>
    <t>11TTE09</t>
  </si>
  <si>
    <t>Organ Transplantosyonları ve Etik - 1</t>
  </si>
  <si>
    <t>11TTE10</t>
  </si>
  <si>
    <t>Organ Transplantosyonları ve Etik - 2</t>
  </si>
  <si>
    <t>11TTE11</t>
  </si>
  <si>
    <t>Yaşamın Sonu İle ilgili Etik Konular-Ötenazi - 1</t>
  </si>
  <si>
    <t>11TTE12</t>
  </si>
  <si>
    <t>Yaşamın Sonu İle ilgili Etik Konular-Ötenazi - 2</t>
  </si>
  <si>
    <t>11TTE13</t>
  </si>
  <si>
    <t>Yaşamın Sonu İle ilgili Etik Konular-Ötenazi - 3</t>
  </si>
  <si>
    <t>11TTE14</t>
  </si>
  <si>
    <t>Hekim-Endüstri İlişkileri - 1</t>
  </si>
  <si>
    <t>11TTE15</t>
  </si>
  <si>
    <t>Hekim-Endüstri İlişkileri - 2</t>
  </si>
  <si>
    <t>11TTE16</t>
  </si>
  <si>
    <t>Hekim Sorumluluğunun Tanımı - 1</t>
  </si>
  <si>
    <t>11TTE17</t>
  </si>
  <si>
    <t>Hekim Sorumluluğunun Tanımı - 2</t>
  </si>
  <si>
    <t>11TTE18</t>
  </si>
  <si>
    <t>Hekim Sorumluluğunun Tanımı - 3</t>
  </si>
  <si>
    <t>4. KURUL</t>
  </si>
  <si>
    <t>14TTE01</t>
  </si>
  <si>
    <t>Hasta Hakları ve Etik - 1</t>
  </si>
  <si>
    <t>14TTE02</t>
  </si>
  <si>
    <t>Hasta Hakları ve Etik - 2</t>
  </si>
  <si>
    <t>14TTE03</t>
  </si>
  <si>
    <t>Hasta Hakları ve Etik - 3</t>
  </si>
  <si>
    <t>14TTE04</t>
  </si>
  <si>
    <t>Hekimlikte Sır Saklama ve Etik - 1</t>
  </si>
  <si>
    <t>14TTE05</t>
  </si>
  <si>
    <t>Hekimlikte Sır Saklama ve Etik - 2</t>
  </si>
  <si>
    <t>14TTE06</t>
  </si>
  <si>
    <t>Genetik Uygulamaların Etik Boyutları - 1</t>
  </si>
  <si>
    <t>14TTE07</t>
  </si>
  <si>
    <t>Genetik Uygulamaların Etik Boyutları - 2</t>
  </si>
  <si>
    <t>14TTE08</t>
  </si>
  <si>
    <t>Hekimin Meslektaşları ile İlişkileri - 1</t>
  </si>
  <si>
    <t>14TTE09</t>
  </si>
  <si>
    <t>Hekimin Meslektaşları ile İlişkileri - 2</t>
  </si>
  <si>
    <t>14TTE10</t>
  </si>
  <si>
    <t>Hekimin Sağlık Personeli ile İlişkileri - 1</t>
  </si>
  <si>
    <t>14TTE11</t>
  </si>
  <si>
    <t>Hekimin Sağlık Personeli ile İlişkileri - 2</t>
  </si>
  <si>
    <t>14TTE12</t>
  </si>
  <si>
    <t>Hekim niteliği ve hekimde aranılan özellikler - 1</t>
  </si>
  <si>
    <t>14TTE13</t>
  </si>
  <si>
    <t>Hekim niteliği ve hekimde aranılan özellikler - 2</t>
  </si>
  <si>
    <t>14TTE14</t>
  </si>
  <si>
    <t>Tıpta yemin kavramı ve Hipokrat Yemini</t>
  </si>
  <si>
    <t>Prof. Dr. Şerafettin Demirci</t>
  </si>
  <si>
    <t>Tıbbi Biyoloji Uygulama</t>
  </si>
  <si>
    <t>Biyofizik Uygulama</t>
  </si>
  <si>
    <t>Tıbbi Genetik</t>
  </si>
  <si>
    <t>11TIN</t>
  </si>
  <si>
    <t>Seçmeli Ders 2 -Tıbbi İngilizce</t>
  </si>
  <si>
    <t>11IBD</t>
  </si>
  <si>
    <t>Seçmeli Ders 1 -İletişim Becerileri</t>
  </si>
  <si>
    <t>Prof.Dr. Dursun ODABAŞ</t>
  </si>
  <si>
    <t>11RHS01</t>
  </si>
  <si>
    <t>11RHS02</t>
  </si>
  <si>
    <t>11RHS03</t>
  </si>
  <si>
    <t>11RHS04</t>
  </si>
  <si>
    <t>11RHS05</t>
  </si>
  <si>
    <t>11RHS06</t>
  </si>
  <si>
    <t>11RHS07</t>
  </si>
  <si>
    <t>11RHS08</t>
  </si>
  <si>
    <t>11RHS09</t>
  </si>
  <si>
    <t>11RHS10</t>
  </si>
  <si>
    <t>11RHS11</t>
  </si>
  <si>
    <t>11RHS12</t>
  </si>
  <si>
    <t>12RHS01</t>
  </si>
  <si>
    <t>12RHS02</t>
  </si>
  <si>
    <t>12RHS03</t>
  </si>
  <si>
    <t>12RHS04</t>
  </si>
  <si>
    <t>12RHS05</t>
  </si>
  <si>
    <t>12RHS06</t>
  </si>
  <si>
    <t>12RHS07</t>
  </si>
  <si>
    <t>12RHS08</t>
  </si>
  <si>
    <t>12RHS09</t>
  </si>
  <si>
    <t>12RHS10</t>
  </si>
  <si>
    <t>12RHS11</t>
  </si>
  <si>
    <t>12RHS12</t>
  </si>
  <si>
    <t>12TCD01</t>
  </si>
  <si>
    <t>12TCD02</t>
  </si>
  <si>
    <t>12TCD03</t>
  </si>
  <si>
    <t>12TCD04</t>
  </si>
  <si>
    <t>12TCD05</t>
  </si>
  <si>
    <t>12TCD06</t>
  </si>
  <si>
    <t>12TCD07</t>
  </si>
  <si>
    <t>12TCD08</t>
  </si>
  <si>
    <t>Klinik Beceriler</t>
  </si>
  <si>
    <t xml:space="preserve">Klinik Beceriler </t>
  </si>
  <si>
    <t>Klinik Beceriler Uygulama</t>
  </si>
  <si>
    <t xml:space="preserve">KMÜ TIP FAKÜLTESİ 
AÇILIŞ TÖRENİ
</t>
  </si>
  <si>
    <t>KAMPÜS TANITIMI PROGRAMI</t>
  </si>
  <si>
    <t>11TKBL01</t>
  </si>
  <si>
    <t>11TKBL02</t>
  </si>
  <si>
    <t>11TKBL03</t>
  </si>
  <si>
    <t>12TKBL01</t>
  </si>
  <si>
    <t>12TKBL02</t>
  </si>
  <si>
    <t>12TKBL03</t>
  </si>
  <si>
    <t>13TKBL01</t>
  </si>
  <si>
    <t>13TKBL02</t>
  </si>
  <si>
    <t>13TKBL04</t>
  </si>
  <si>
    <t>14TKBL01</t>
  </si>
  <si>
    <t>14TKBL02</t>
  </si>
  <si>
    <t>14TKBL03</t>
  </si>
  <si>
    <t>14TKBL04</t>
  </si>
  <si>
    <t>14TKBL05</t>
  </si>
  <si>
    <t xml:space="preserve"> </t>
  </si>
  <si>
    <t>11TBK.L05</t>
  </si>
  <si>
    <t>11TBK.L06</t>
  </si>
  <si>
    <t>11TBK.L07</t>
  </si>
  <si>
    <t>11TBK.L08</t>
  </si>
  <si>
    <t>14TBK13</t>
  </si>
  <si>
    <t xml:space="preserve">Kas Dokusu Biyokimyası </t>
  </si>
  <si>
    <t>Biyokimyasal yönden kas dokunun yapılanması öğrenir.</t>
  </si>
  <si>
    <t>14TBK14</t>
  </si>
  <si>
    <t>14TBK15</t>
  </si>
  <si>
    <t>Kas Enerji Metabolizması</t>
  </si>
  <si>
    <t>Kas içinde istirahat ve egzersiz durumlarında gelişen biyokimyasal mekanizmaları, kasın enerji temin yollarını, laktik asidoz kavramını öğrenir.</t>
  </si>
  <si>
    <t>14TBK16</t>
  </si>
  <si>
    <t>11TBY.L06</t>
  </si>
  <si>
    <t>11TBY.L07</t>
  </si>
  <si>
    <t>11TBY.L08</t>
  </si>
  <si>
    <t>11TBY.L09</t>
  </si>
  <si>
    <t>11TBY.L10</t>
  </si>
  <si>
    <t>12TBY.L06</t>
  </si>
  <si>
    <t>12TBY.L07</t>
  </si>
  <si>
    <t>12TBY.L08</t>
  </si>
  <si>
    <t>12TBY.L09</t>
  </si>
  <si>
    <t>12TBY.L10</t>
  </si>
  <si>
    <t>Biyokimya giriş</t>
  </si>
  <si>
    <t>Tıbbi biyokimyanın tarihçesi, gelişimi, İlgi alanlarını öğrenir. Klinik Biyokimya Laboratuvarları hakkında bilgi sahibi olur.</t>
  </si>
  <si>
    <t>Tıbbi Biyokimya A Grubu / Tıbbi Biyoloji B Grubu</t>
  </si>
  <si>
    <t>Tıbbi Biyokimya B Grubu / Tıbbi Biyoloji A Grubu</t>
  </si>
  <si>
    <t>Dr. Öğr. Üyesi Hale KÖKSOY, Dr. Öğr. Üyesi Serkan KÜÇÇÜKTÜRK</t>
  </si>
  <si>
    <t>Dr. Öğr. Üyesi Hale KÖKSOY</t>
  </si>
  <si>
    <t>Dr. Öğr. Üyesi Serkan KÜÇÇÜKTÜRK</t>
  </si>
  <si>
    <t>11TBK31</t>
  </si>
  <si>
    <t>11TBK32</t>
  </si>
  <si>
    <t>Sağlığın geliştirilmesi ve istendik sonuçlar alınabilmesi adına verilecek olan sağlık eğitiminin tanım, yöntem ve özelliklerini öğrenir.</t>
  </si>
  <si>
    <t>Dr.Öğr.Üyesi Ayşe Irmak TAŞDEMİR</t>
  </si>
  <si>
    <t>11TDD</t>
  </si>
  <si>
    <t>TÜRK DİLİ</t>
  </si>
  <si>
    <t>11ING</t>
  </si>
  <si>
    <t>İNGİLİZCE</t>
  </si>
  <si>
    <t>11AIT</t>
  </si>
  <si>
    <t>ATATÜRK İLKELERİ VE İNKILAP TARİHİ</t>
  </si>
  <si>
    <t>Serbest Çalışma</t>
  </si>
  <si>
    <t>12ANT.L07</t>
  </si>
  <si>
    <t>12ANT.L09</t>
  </si>
  <si>
    <t>12ANT.L06</t>
  </si>
  <si>
    <t>12ANT.L08</t>
  </si>
  <si>
    <t>12ANT.L10</t>
  </si>
  <si>
    <t>12TBK.L01</t>
  </si>
  <si>
    <t>12TBK.L03</t>
  </si>
  <si>
    <t>Hedeflenmiş bir gen bölgesinin invitro çoğaltılmasının ve saklanmasının önemini, hangi moleküler çalışmalarda kullanılabildiğini ve prensiplerini ayrıntıları ile uygulayarak öğrenir</t>
  </si>
  <si>
    <t>12BYF.L01</t>
  </si>
  <si>
    <t>13BYF.L01</t>
  </si>
  <si>
    <t>KLİNİK  BECERİLER B Grubu</t>
  </si>
  <si>
    <t>KLİNİK  BECERİLER A Grubu</t>
  </si>
  <si>
    <t>12BYF05</t>
  </si>
  <si>
    <t>12BYF13</t>
  </si>
  <si>
    <t>12AIT</t>
  </si>
  <si>
    <t>12TDD</t>
  </si>
  <si>
    <t>12ING</t>
  </si>
  <si>
    <t>12IBD</t>
  </si>
  <si>
    <t>12TIN</t>
  </si>
  <si>
    <t>12FIZ.L02</t>
  </si>
  <si>
    <t>,</t>
  </si>
  <si>
    <t>13IBD</t>
  </si>
  <si>
    <t>13TIN</t>
  </si>
  <si>
    <t>14IBD</t>
  </si>
  <si>
    <t>14TIN</t>
  </si>
  <si>
    <t>14BYF.L02</t>
  </si>
  <si>
    <t>13BYF.L02</t>
  </si>
  <si>
    <t>14.HIS.02</t>
  </si>
  <si>
    <t>13HIS.L14</t>
  </si>
  <si>
    <t>13HIS.L15</t>
  </si>
  <si>
    <t>Histoloji ve Embriyoloji A Grubu</t>
  </si>
  <si>
    <t>Histoloji ve Embriyoloji B Grubu</t>
  </si>
  <si>
    <t>11TBY32</t>
  </si>
  <si>
    <t>11TBY33</t>
  </si>
  <si>
    <t>11TBY34</t>
  </si>
  <si>
    <t>11TBY35</t>
  </si>
  <si>
    <t>11TBY36</t>
  </si>
  <si>
    <t>11TBY37</t>
  </si>
  <si>
    <t>11TBY38</t>
  </si>
  <si>
    <t>11TBY39</t>
  </si>
  <si>
    <t>11TBY40</t>
  </si>
  <si>
    <t>11TBY41</t>
  </si>
  <si>
    <t>11TBY42</t>
  </si>
  <si>
    <t>11TBY43</t>
  </si>
  <si>
    <t>11TBY45</t>
  </si>
  <si>
    <t>11TBY46</t>
  </si>
  <si>
    <t>13ANT.L09</t>
  </si>
  <si>
    <t>13ANT.29</t>
  </si>
  <si>
    <t>14BIS.01</t>
  </si>
  <si>
    <t>14BIS.02</t>
  </si>
  <si>
    <t>14TBK.03</t>
  </si>
  <si>
    <t>14TBK.04</t>
  </si>
  <si>
    <t>14FIZ.04</t>
  </si>
  <si>
    <t>14FIZ.05</t>
  </si>
  <si>
    <t>14TGN.01</t>
  </si>
  <si>
    <t>14TGN.02</t>
  </si>
  <si>
    <t>14FIZ.01</t>
  </si>
  <si>
    <t>14FIZ.02</t>
  </si>
  <si>
    <t>14FIZ.03</t>
  </si>
  <si>
    <t>14TKB.01</t>
  </si>
  <si>
    <t>14TKB.02</t>
  </si>
  <si>
    <t>14TBK.01</t>
  </si>
  <si>
    <t>14FIZ.06</t>
  </si>
  <si>
    <t>14FIZ.07</t>
  </si>
  <si>
    <t>14FIZ.08</t>
  </si>
  <si>
    <t>14FIZ.09</t>
  </si>
  <si>
    <t>14FIZ.10</t>
  </si>
  <si>
    <t>14FIZ.11</t>
  </si>
  <si>
    <t>14FIZ.12</t>
  </si>
  <si>
    <t>14FIZ.13</t>
  </si>
  <si>
    <t>14FIZ.14</t>
  </si>
  <si>
    <t>14FIZ.15</t>
  </si>
  <si>
    <t>14FIZ.16</t>
  </si>
  <si>
    <t>14FIZ.17</t>
  </si>
  <si>
    <t>14FIZ.18</t>
  </si>
  <si>
    <t>14FIZ.19</t>
  </si>
  <si>
    <t>14FIZ.20</t>
  </si>
  <si>
    <t>14FIZ.21</t>
  </si>
  <si>
    <t>14FIZ.22</t>
  </si>
  <si>
    <t>14TKB.L03</t>
  </si>
  <si>
    <t>14TKB.L04</t>
  </si>
  <si>
    <t>14TGN.03</t>
  </si>
  <si>
    <t>14TGN.04</t>
  </si>
  <si>
    <t>14TGN.05</t>
  </si>
  <si>
    <t>14TGN.07</t>
  </si>
  <si>
    <t>14TGN.06</t>
  </si>
  <si>
    <t>14TGN.08</t>
  </si>
  <si>
    <t>14TGN.09</t>
  </si>
  <si>
    <t>14TGN.10</t>
  </si>
  <si>
    <t>14TGN.11</t>
  </si>
  <si>
    <t>14TGN.12</t>
  </si>
  <si>
    <t>14TGN.13</t>
  </si>
  <si>
    <t>13TKB.02</t>
  </si>
  <si>
    <t>13TKB.03</t>
  </si>
  <si>
    <t>13TKB.04</t>
  </si>
  <si>
    <t>13TKB.05</t>
  </si>
  <si>
    <t>13TKB.01</t>
  </si>
  <si>
    <t>13AIT</t>
  </si>
  <si>
    <t>13ING</t>
  </si>
  <si>
    <t>13TDD</t>
  </si>
  <si>
    <t>13FIZ.01</t>
  </si>
  <si>
    <t>13FIZ.02</t>
  </si>
  <si>
    <t>13FIZ.05</t>
  </si>
  <si>
    <t>13FIZ.06</t>
  </si>
  <si>
    <t>13FIZ.07</t>
  </si>
  <si>
    <t>13FIZ.08</t>
  </si>
  <si>
    <t>13FIZ.09</t>
  </si>
  <si>
    <t>13FIZ.10</t>
  </si>
  <si>
    <t>13FIZ.11</t>
  </si>
  <si>
    <t>13FIZ.12</t>
  </si>
  <si>
    <t>13FIZ.13</t>
  </si>
  <si>
    <t>13FIZ.14</t>
  </si>
  <si>
    <t>13FIZ.15</t>
  </si>
  <si>
    <t>13FIZ.16</t>
  </si>
  <si>
    <t>13FIZ.17</t>
  </si>
  <si>
    <t>13FIZ.18</t>
  </si>
  <si>
    <t>13FIZ.19</t>
  </si>
  <si>
    <t>13FIZ.20</t>
  </si>
  <si>
    <t>13FIZ.21</t>
  </si>
  <si>
    <t>13FIZ.22</t>
  </si>
  <si>
    <t>13TMB.01</t>
  </si>
  <si>
    <t>13TMB.02</t>
  </si>
  <si>
    <t>13TMB.05</t>
  </si>
  <si>
    <t>13TMB.06</t>
  </si>
  <si>
    <t>13TMB.09</t>
  </si>
  <si>
    <t>13TMB.10</t>
  </si>
  <si>
    <t>13TMB.15</t>
  </si>
  <si>
    <t>13TMB.16</t>
  </si>
  <si>
    <t>13TMB.18</t>
  </si>
  <si>
    <t>13TMB.19</t>
  </si>
  <si>
    <t>13TMB.20</t>
  </si>
  <si>
    <t>13TBK.03</t>
  </si>
  <si>
    <t>13TBK.04</t>
  </si>
  <si>
    <t>14TKBL06</t>
  </si>
  <si>
    <t>14TKBL07</t>
  </si>
  <si>
    <t>13ANT.L11</t>
  </si>
  <si>
    <t>13ANT.L13</t>
  </si>
  <si>
    <t>13ANT.L15</t>
  </si>
  <si>
    <t>13ANT.L17</t>
  </si>
  <si>
    <t>13ANT.L10</t>
  </si>
  <si>
    <t>13ANT.L12</t>
  </si>
  <si>
    <t>13ANT.L16</t>
  </si>
  <si>
    <t>13ANT.L18</t>
  </si>
  <si>
    <t>13ANT.L14</t>
  </si>
  <si>
    <t>14ANT.L.11</t>
  </si>
  <si>
    <t>14ANT.L.13</t>
  </si>
  <si>
    <t>14ANT.L.15</t>
  </si>
  <si>
    <t>14ANT.L.17</t>
  </si>
  <si>
    <t>13FIZ.L13</t>
  </si>
  <si>
    <t>13FIZ.L14</t>
  </si>
  <si>
    <t>13FIZ.L09</t>
  </si>
  <si>
    <t>13FIZ.L11</t>
  </si>
  <si>
    <t>13FIZ.L15</t>
  </si>
  <si>
    <t>13FIZ.L10</t>
  </si>
  <si>
    <t>13FIZ.L12</t>
  </si>
  <si>
    <t>13FIZ.L16</t>
  </si>
  <si>
    <t>13TKBL03</t>
  </si>
  <si>
    <t>12BYF.L02</t>
  </si>
  <si>
    <t>14ANT.L.10</t>
  </si>
  <si>
    <t>14ANT.L.12</t>
  </si>
  <si>
    <t>14ANT.L.14</t>
  </si>
  <si>
    <t>14ANT.L.16</t>
  </si>
  <si>
    <t>14ANT.L.18</t>
  </si>
  <si>
    <t>13BIS.L04</t>
  </si>
  <si>
    <t>14TBK.02</t>
  </si>
  <si>
    <t>14TBK.05</t>
  </si>
  <si>
    <t>14TBK.08</t>
  </si>
  <si>
    <t>14TBK.09</t>
  </si>
  <si>
    <t>14FIZ.L04</t>
  </si>
  <si>
    <t>14FIZ.L05</t>
  </si>
  <si>
    <t>14FIZ.L06</t>
  </si>
  <si>
    <t>14AIT</t>
  </si>
  <si>
    <t>14TDD</t>
  </si>
  <si>
    <t>14ING</t>
  </si>
  <si>
    <t>14ANT.41</t>
  </si>
  <si>
    <t>14ANT.42</t>
  </si>
  <si>
    <t>13BIS.L05</t>
  </si>
  <si>
    <t>13BIS.L06</t>
  </si>
  <si>
    <t>Dr. Öğr. Üyesi Volkan ECESOY</t>
  </si>
  <si>
    <t>Prof. Dr. Murat Çetin Rağbetli</t>
  </si>
  <si>
    <t>Doç. Dr. Bülent IŞIK</t>
  </si>
  <si>
    <t>Dönem I</t>
  </si>
  <si>
    <r>
      <t xml:space="preserve">Dekan Yardımcısı ve Başkoordinatör: </t>
    </r>
    <r>
      <rPr>
        <sz val="12"/>
        <color indexed="8"/>
        <rFont val="Times New Roman"/>
        <family val="1"/>
        <charset val="162"/>
      </rPr>
      <t>Prof. Dr. Figen TAŞER</t>
    </r>
  </si>
  <si>
    <t>11TBY44</t>
  </si>
  <si>
    <t>Biyokimyanın tarihini ve gelişimini öğrenir. Biyokimya dersinin ilgi alanlarını tanır. Biyokimyanın ilgilendiği lipid, karbonhidrat protein ve vitamin ve minerallere dair genel bilgi sahibi olur.</t>
  </si>
  <si>
    <t xml:space="preserve">Kimyasal konsantrasyon kavramlarına dair genel bir nosyon kazanır. Molar, normal ve molal konsantrasyon birimlerine göre çözelti hazırlamayı öğrenir. </t>
  </si>
  <si>
    <t>Malzeme tanıtımı ve çözelti hazırlama/Işık mikroskobunun özellikleri ve kullanımı</t>
  </si>
  <si>
    <t>Laboratuvar genel kurallarını, güvenli çalışma usullerini, cam malzeme ve diğer ekipmanların isimlerini ve kullanım maksatlarını öğrenir. Farklı çözelti kavramlarına dair hesaplamaları yapıp  bununla ilişkili ekipman ve kimyasalları kullanarak çözelti hazırlar./Işık mikroskobunun özellikleri ve kullanımını ayrıntılı olarak kavrar. Kendi mikroskobunu kullanabilme becerisini öğrenir.</t>
  </si>
  <si>
    <t>Kimyasal bağlar</t>
  </si>
  <si>
    <t>Tampon çözelti kavramını tarifleyebilir. Vücutta tampon çözeltilerin önemini anlatabilir. Farklı tampon çözeltilerini matematiksel olarak hesaplamalarını yaparak, hazırlayabilir.</t>
  </si>
  <si>
    <t>Hücre ve görüntülenmesi/Asit baz ve tampon</t>
  </si>
  <si>
    <t>Tıbbi Biyoloji  A grubu/Tıbbi Biyokimya B grubu</t>
  </si>
  <si>
    <t>Tıbbi Biyoloji  B grubu/Tıbbi Biyokimya A grubu</t>
  </si>
  <si>
    <t>Doç. Dr. Rahim Kocabaş</t>
  </si>
  <si>
    <t>Alkanlar, alkenler, alkinler ve alkil Halojenlerin kimyasal ve fiziksel özelliklerini, insan vücudundaki biyokimyasal tepkimelerde kullanım alanlarını, önemlerini öğrenir</t>
  </si>
  <si>
    <t>Aminoasitlerin genel yapısını çizebilir, aminoasit sınıflamasını yapabilir. Proteinlerin sınıflamasını anlatabilir.</t>
  </si>
  <si>
    <t>Peptid bağının özelliklerini öğrenir, polipeptid kavramını, proteinlerde bağların düzenlenmesini, primer, sekonder, tersiyer ve quaterner yapıları tarifleyebilir.</t>
  </si>
  <si>
    <t>Proteinlerin sınıflama çeşitlerini bilir. Yapısal proteinlerin vücutta görevlerini ve yerleşim yerlerini öğrenir. Kollajen , elastin gibi sık görülen yapısal proteinlere ait özellikleri anlatabilir.</t>
  </si>
  <si>
    <t>Karbonhidratların yapısında yer alan kimyasal elementleri öğrenir. Karbonhidrat sınıflamasını yapabilir.</t>
  </si>
  <si>
    <t>Monosakkarit çeşitlerini öğrenir. Monosakkaritlerin yer aldığı önemli reaksiyonları ismen bilir ve reaksiyonun mantığını açıklayabilir.</t>
  </si>
  <si>
    <t xml:space="preserve">Glikozid bağının özelliklerini öğrenir. Disakkarit türlerini öğrenir. </t>
  </si>
  <si>
    <t xml:space="preserve">Nişasta, glikojen ve sellüloz gibi polisakkarit türlerinin yapısal ve fonksiyonel özelliklerini öğrenir. </t>
  </si>
  <si>
    <t>Vücutta depo lipidlerinin yapısını bilir. Glikolipidlerin fonksiyonel özelliklerini tarifler, fosfolipidlerin membrandaki fonksiyonlarını anlatabilir.</t>
  </si>
  <si>
    <t>Kolesterolün  yapı ve  fonksiyonel önemini öğrenir.</t>
  </si>
  <si>
    <t>Lipid türlerinin kanda taşınma formlarını sınıflandırabilir. Görevlerini bilir.</t>
  </si>
  <si>
    <t>Prokaryot ve ökaryot hücre farklarını, Hücre zarı ve bileşenlerini, Sitoplazma ve genel özelliklerini, organellerin genel özelliklerini, çekirdek zarı, özellikleri ve ER bağlantısını öğrenir.</t>
  </si>
  <si>
    <t>Ligand-reseptör ilişkisi, Sinyal molekülleri, Sinyal iletiminde yer alan hücre yüzey reseptörlerini ve kategorilerini ve hücre içi reseptör ve moleküllerini öğrenir.</t>
  </si>
  <si>
    <t>Hücre zarı ile ilgili görüşler, Hücre zarında yer alan Lipidler, Karbonhidratlar, Proteinler ve özellikleri, hücre zarının ve  katılan moleküllerin hareketliliğini öğrenir.</t>
  </si>
  <si>
    <t>11TBK.L01/11TBY.L03</t>
  </si>
  <si>
    <t>11TBK.L02/11TBY.L04</t>
  </si>
  <si>
    <t>Sitoplazma ve Organeller</t>
  </si>
  <si>
    <t>Endoplazmik retikulum ve fonksiyonları, protein sentezindeki rolü, posttranslasyonel modifikasyonlar ve katlanmamış proteinlerin yanıtı hakkında bilgileri öğrenir.</t>
  </si>
  <si>
    <t>11TBY.L05/11TBK.L03</t>
  </si>
  <si>
    <t>11TBY.L06/11TBK.L04</t>
  </si>
  <si>
    <t>Hücre iskeletinin görevleri ve elemanlarının genel özelliklerini öğrenir.</t>
  </si>
  <si>
    <t>Mikrotübül (MT) yapısı, polimerizasyonu ve görevleri, Sentrozom ve sentriollerin yapıları ve görevleri, sitoplazmik MT'nin bulunduğu yapılar ve fonksiyonları, MT ilişkili proteinleri öğrenir.</t>
  </si>
  <si>
    <t>Ara Filamanlar yapısı, çeşitleri ve görevleri, Nüklear laminler yapı ve görevlerini öğrenirler.</t>
  </si>
  <si>
    <t>Mikrofilamentlerin görevleri, yapıları, polimerizasyonu, organizasyonu, yardımcı proteinleri, hücre mebranı ilişkisini öğrenir.</t>
  </si>
  <si>
    <t>Hücre Bağlantıları ve Ekstraselüler Matriks ve Adezyon Moleküller</t>
  </si>
  <si>
    <t>Matriks  ve  bazal laminaya bağlı gelişen hastalıklar ile ilgili ayrıntılı ve yeni bilgileri kavrayarak tartışabilir.</t>
  </si>
  <si>
    <t>Nükleusta Bulunan Yapılar; Nükleus kılıfı, Nüklear matriks, Nükleolus, Nükleolusta rRNA sentezi ve ribozom alt birimlerinin şekillenmesini öğrenir.</t>
  </si>
  <si>
    <t>Tanımı, tipleri, bileşenleri ve  özellikleri, pürin ve primidin bazlarının ayrımını, RNA'nın yapısal özellikleri ve tiplerini öğrenir.</t>
  </si>
  <si>
    <t>DNA sentezi ile ilgili modeller ve deneyleri, hücre döngüsündeki yeri, temel mekanizması, replikasyon çatalı ve sentez yönleri; görevli enzimler, proteinler ve ilgili bölgeleri öğrenir.</t>
  </si>
  <si>
    <t>DNA hasarına neden olan etkenler, hasar çeşitleri, mutasyonlar, tamir mekanizmalarını öğrenir.</t>
  </si>
  <si>
    <t>Farklı RNA tiplerinin sentezini, onların hücre içinde olgunlaşmalarını ve işlenmiş halleriyle yaptıkları görevleri öğrenerek tartışabilir.</t>
  </si>
  <si>
    <t>11BIS15</t>
  </si>
  <si>
    <t>11BIS16</t>
  </si>
  <si>
    <t>11TKB.L01</t>
  </si>
  <si>
    <t>11TKB.L02</t>
  </si>
  <si>
    <t>11TKB.L03</t>
  </si>
  <si>
    <t>11TKB.L04</t>
  </si>
  <si>
    <t>11THS09</t>
  </si>
  <si>
    <t>11THS08</t>
  </si>
  <si>
    <t>KURUL AMAÇ ve HEDEFLERİ:Neurocranium kemiklerini bilir. Kıkırdak ve kemik yapının histolojik temellerini açıklar. Kemik dokusu biyokimyası ve kan biyokimyası özelliklerini açıklar. Kan ve plazma proteinlerinin işlevlerini açıklar. Kan sıvısının özellikleri, akış koşulları ve etkileyen faktörler konularını açıklar. Hemodinamik kavramları yorumlar.
Mutasyonları ve oluş mekanizmalarını, genetik hastalıkların moleküler temelini açıklar. Toplumlarda genetik çeşitlilik, genetik danışma, doğum öncesi tanı ve tarama konularını açıklar. İntramüskülerenjeksiyon, venöz damar yolu açma ve kan alma uygulaması becerisine sahiptir. Tıp etiğinin temeli ile ilgili ilkeleri açıklar. Temel tıp etiği kuram, öğreti ve kavramları açıklar.
Hekim niteliği ve hekimde aranılan özellikleri açıklar. Hekimin meslektaşları ve sağlık personeli ile ilişkilerinde dikkat edilecek etik kuralları tanımlar. Hekimin psikoloji bilimini dikkate alarak hasta iletişiminde dikkat edeceği etik kuralları tanımlar. Hekimin hastasına karşı etik sorumluluklarını açıklar. Parametrik ve parametrik olmayan testleri yorumlar.
Temel biyoistatistik kavramlarını açıklar ve bilimsel araştırmalarda kullanılacak biyoistatiksel yöntemlerini kavrar.</t>
  </si>
  <si>
    <t>Hücre membranının yapısını oluşturan öğeleri bilir. Mebranların farklı hücrelerde farklı  yapılanma göstermelerinin nedenlerini anlar. Membranlardan madde  transportu konusunda fikir sahibi olur.</t>
  </si>
  <si>
    <t>A,D,E ve K vitaminlerinin yapısal ve fonksiyonel özelliklerini öğrenir. Vücutta gördükleri önemli görevleri öğrenir.</t>
  </si>
  <si>
    <t>B grubu vitaminler, C vitamini ve folik asit gibi vitaminlerin yapısal ve fonksiyonel özelliklerini öğrenir. Vücutta gördükleri önemli görevleri öğrenir.</t>
  </si>
  <si>
    <t>Koenzim, kosubstrat, prostetik grup kavramlarını öğrenir. Farklı koenzimlerin etkin oldukları enzim gruplarını sınıflandırabilir. Katıldıkları reaksiyonları tarifleyebilir.</t>
  </si>
  <si>
    <t>Vücutta önemli metabolik yolaklarda kilit rolü olan enzimlerin düzenleme mekanizmalarını, değişik metabolik koşullara verilen cevapları öğrenir.</t>
  </si>
  <si>
    <t>Enzim aktivitesi inhibisyonunun ne anlama geldiğini tarifler. İnhibisyon sınıflamalarını öğrenir.</t>
  </si>
  <si>
    <t>Dr. Öğretim Üyesi Doç. Dr. Rahim Kocabaş</t>
  </si>
  <si>
    <t>Geri dönüşümlü, geri dönüşümsüz gibi farklı inhibisyon mekanizmalarının özellilerini, reaksiyon dengesine etkilerini anlatabilir.</t>
  </si>
  <si>
    <t>Hücre Ölüm Mekanizmaları-2 (Otofaji ve Nekroz)</t>
  </si>
  <si>
    <t>Öncelikli Dezavantajlı Gruplar, Engellilik ve Sağlıkta Eşitsizlik</t>
  </si>
  <si>
    <t>Dr.Öğr.Üyesi Ömer Acat</t>
  </si>
  <si>
    <t>Göç ve Sağlık</t>
  </si>
  <si>
    <t>Göçün neden olduğu sağlık riskleri ve bu risklerin önlemesine dair adımlarını öğrenir.</t>
  </si>
  <si>
    <t xml:space="preserve">Sağlık Mevzuatı </t>
  </si>
  <si>
    <t xml:space="preserve">Sağlığın Geliştirilmesi ve Sağlık Eğitimi </t>
  </si>
  <si>
    <t>Sağlığın geliştirilmesi ve istendik sonuçlar alınabilmesi adına verilecek olan sağlık eğitiminin tanım, yöntem ve özellikleriini öğrenir.</t>
  </si>
  <si>
    <t>Sağlık Yönetimi</t>
  </si>
  <si>
    <t>Sağlık sistemleri, sağlık politikaları ve çok paydaşlı sağlık yaklaşımını öğrenir.</t>
  </si>
  <si>
    <t>Sağlık Ekonomisi ve Sağlık Hizmetlerinin Finansmanına Genel Bakış</t>
  </si>
  <si>
    <t xml:space="preserve">Sağlık ekonomisinin tarihsel gelişimi ve sağlık hizmetlerinin finansman yöntemlerini alternatifleri ile beraber öğrenir. </t>
  </si>
  <si>
    <t>Sağlık İnsan Gücü ve Planlanması</t>
  </si>
  <si>
    <t>Topluma bugün ve gelecekte sağlık hizmetleri sunumunu gerçekleştirebilecek sağlık çalışanlarının yeterli sayıda, yüksek nitelikte ve doğru şekilde istihdam edilmesini sağlayacak politikaları öğrenir.</t>
  </si>
  <si>
    <t>12THS08</t>
  </si>
  <si>
    <t>12THS09</t>
  </si>
  <si>
    <t>Basis cranii</t>
  </si>
  <si>
    <t>Kan dokusu ve plazma proteinlerinin genel özelliklerini açıklar.</t>
  </si>
  <si>
    <t>13ANT.L04 / 13FIZ.L04</t>
  </si>
  <si>
    <t>13ANT.L03 / 13FIZ.L03</t>
  </si>
  <si>
    <t>Hücre</t>
  </si>
  <si>
    <t>Hücreyi tanımlayabilir, sınıflandırabilir ve hücre iskeleti kavramını açıklayabilir.</t>
  </si>
  <si>
    <t>Hücre çekirdeği</t>
  </si>
  <si>
    <t>Hücre çekirdeğinin yapısal, fonksiyonel ve morfolojik özelliklerini bilir.</t>
  </si>
  <si>
    <t>Hücre bölünmeleri</t>
  </si>
  <si>
    <t>Hücrelerin bölünme ve ölüm şekillerini ayrıntılı bir şekilde ayırt edebilir.</t>
  </si>
  <si>
    <t>Yağ dokusu</t>
  </si>
  <si>
    <t xml:space="preserve">Yağ dokusunun tanımını yapabilir, histolojik özelliklerini bilir. </t>
  </si>
  <si>
    <t>13HIS.23</t>
  </si>
  <si>
    <t>13HIS.24</t>
  </si>
  <si>
    <t>13HIS.25</t>
  </si>
  <si>
    <t>Bakterilerin Genel Özellikleri-1</t>
  </si>
  <si>
    <t>Bakterilerin Genel Özellikleri-2</t>
  </si>
  <si>
    <t>Bakteri Genetiği ve Metabolizması-1</t>
  </si>
  <si>
    <t>Bakteri Genetiği ve Metabolizması-2</t>
  </si>
  <si>
    <t>Parazitlerin Genel Özellikleri ve Sınıflaması-1</t>
  </si>
  <si>
    <t>Parazitlerin Genel Özellikleri ve Sınıflaması-2</t>
  </si>
  <si>
    <t>İmmunolojiye Giriş-3</t>
  </si>
  <si>
    <t>İmmunolojiye Giriş-2</t>
  </si>
  <si>
    <t>İmmunolojiye Giriş-1</t>
  </si>
  <si>
    <t>KURUL AMAÇ ve HEDEFLERİ: Sindirim organlarının, sindirim kanalının ve eklenti bezlerinin anatomisini öğrenir. Abdomen arterlerini, venlerini ve lenfatiklerini sayar. Abdomen kaslarını ve fascialarını öğrenir. Canalis inguinalis ile periton anatomisini öğrenir. Bu yapıları makroskopik olarak inceler. Sindirim sistemi organlarının ve yardımcı bezlerin histolojik yapılarını ve embriyolojik gelişim süreçlerini kavrar, işlevleri ile histolojik yapılar arasındaki bağlantıları kurar. Bu sistemlerin hücrelerini mikroskopik olarak inceler ve tanır. Sindirim sisteminin fizyolojik mekanizmalarını açıklar. Beslenmenin ve besin alımının önemini açıklar. Metabolizmanın tanımını öğrenir. Karbonhidrat, protein ve yağların sindirim ve emilim mekanizmalarını açıklar, vücutta enerji oluşum süreçleri, bazal metabolik hız ve bunları kontrol eden mekanizmaları öğrenir. Vitamin ve minerallerin fizyolojik önemini öğrenir. Vücut ısısı oluşumundaki metabolik olayları kavrar. Vücudumuzda bulunan yağ miktarını ve olması gereken oranlarını açıklayarak, vücut analizini öğrenir. Alkolün insan vücudunda yıkımında kullanılan metabolik yolakları ve bunların vücutta etkisini öğrenir. Sindirim sisteminden sentezlenen hormonların biyokimyasını kavrar. Açlık ve toklukta hakim olan hormonal kontrole göre karbonhidrat, yağ ve lipidlerin vücutta akışı ve kullanımını açıklar. Ksenobiyotiği tanımlar. Hem, demir ve porfirin metabolizmasını öğrenir. Mikroorganizmaları tanır. Temel imminolojiye giriş yapar.</t>
  </si>
  <si>
    <t>Boyun bölgesinde bulunan kasların origo-insertiosunu, fonksiyonlarını, innervasyonlarını ve bölgedeki üçgenleri açıklar.</t>
  </si>
  <si>
    <t>Boyun fasciaları ve üçgenleri</t>
  </si>
  <si>
    <t>Boyundaki anatomik yapıları saran fasciaları açıklar ve boyun bölgesinde bulunan üçgen sahaları tanımlar.</t>
  </si>
  <si>
    <t>Arteria subclavia ve dalları</t>
  </si>
  <si>
    <t>Arteria subclavia ve dallarını  açıklar.</t>
  </si>
  <si>
    <t>Boyun venlerini açıklar.</t>
  </si>
  <si>
    <t>Pectoral bölge kasları</t>
  </si>
  <si>
    <t>Pectoral bölge kaslarını origo-insertiosunu, fonksiyonlarını ve innervasyonlarını söyler.</t>
  </si>
  <si>
    <t>Abdominal bölge kasları</t>
  </si>
  <si>
    <t>Abdominal bölge kaslarını origo-insertiosunu, fonksiyonlarını ve innervasyonlarını söyler.</t>
  </si>
  <si>
    <t>Kol bölgesindeki kasların origo-insertiosunu, fonksiyonlarını veinnervasyonlarını söyler.</t>
  </si>
  <si>
    <t>Ön kolun ön bölgesindeki yüzeyel grup kaslar</t>
  </si>
  <si>
    <t>Önkolun ön bölgesindeki yüzeyel grup kasların origo-insertiosunu, fonksiyonlarını ve innervasyonlarını söyler.</t>
  </si>
  <si>
    <t>Ön kolun ön bölgesindeki derin grup kaslar</t>
  </si>
  <si>
    <t>Önkolun ön bölgesindeki derin grup kasların origo-insertiosunu, fonksiyonlarını ve innervasyonlarını söyler.</t>
  </si>
  <si>
    <t>Ön kolun arka bölgesindeki yüzeyel grup kaslar</t>
  </si>
  <si>
    <t>Önkolun arka bölgesindeki yüzeyel grup  kasların origo-insertiosunu, fonksiyonlarını ve innervasyonlarını söyler.</t>
  </si>
  <si>
    <t>Ön kolun arka bölgesindeki derin grup kaslar</t>
  </si>
  <si>
    <t>Önkolun arka bölgesindeki derin grup kasların origo-insertiosunu, fonksiyonlarını ve innervasyonlarını söyler.</t>
  </si>
  <si>
    <t>El kasları-tenar ve hipotenar bölge</t>
  </si>
  <si>
    <t>Eldeki tenar ve hipotenar bölge kasların origo-insertiosunu, fonksiyonlarını ve innervasyonlarını söyler.</t>
  </si>
  <si>
    <t>El kasları-lumbricaller ve interosseal kaslar</t>
  </si>
  <si>
    <t>Eldeki lumbrical ve interosseal kasların origo-insertiosunu, fonksiyonlarını ve innervasyonlarını söyler.</t>
  </si>
  <si>
    <t>Spinal sinirin oluşumunu açıklar.Terminolojisi hakkında bilgi sahibi olur.</t>
  </si>
  <si>
    <t>Plexus cervicalis</t>
  </si>
  <si>
    <t>Üst extremite sinirleri-Plexus brachialis oluşumu</t>
  </si>
  <si>
    <t>Üst extremite sinirleri-Plexus brachialis</t>
  </si>
  <si>
    <t>Üst ekstremite sinirleri-Plexus brachialis'in dalları</t>
  </si>
  <si>
    <t>Plexus brachialis'in dallarını söyler ve periferik sinir yaralanmalarındaki oluşabilecek klinik tabloları açıklar.</t>
  </si>
  <si>
    <t>Üst ekstremite sinirleri-Plexus brachialis'in terminal dalları</t>
  </si>
  <si>
    <t>Üst ekstremite lenfatikleri</t>
  </si>
  <si>
    <t>Üst ekstremitede bulunan lenf düğümlerini ve bunların afferent-efferent yollarını açıklar.</t>
  </si>
  <si>
    <t>Fossa axillarisin sınırlarını ve içinden geçen oluşumları söyler.</t>
  </si>
  <si>
    <t>Sırt kasları</t>
  </si>
  <si>
    <t>Sırt bölgesinde bulunan kasları derinliklerine göre sınıflandırır. Sırt kaslarının origo-insertiosunu, fonksiyonlarını ve innervasyonlarını söyler.</t>
  </si>
  <si>
    <t>Ense kasları</t>
  </si>
  <si>
    <t>Ense bölgesindeki kasların origo-insertiosunu, fonksiyonlarını ve innervasyonlarını söyler.Ensedeki üçgenleri ve içinden geçen yapıları açıklar.</t>
  </si>
  <si>
    <t>11TTE.01</t>
  </si>
  <si>
    <t>11TTE.02</t>
  </si>
  <si>
    <t>11TTE.03</t>
  </si>
  <si>
    <t>11TTE.04</t>
  </si>
  <si>
    <t>11TTE.05</t>
  </si>
  <si>
    <t>11TTE.06</t>
  </si>
  <si>
    <t>13TTE.03</t>
  </si>
  <si>
    <t>11TTE.07</t>
  </si>
  <si>
    <t>11TTE.08</t>
  </si>
  <si>
    <t>11TTE.09</t>
  </si>
  <si>
    <t>11TTE.10</t>
  </si>
  <si>
    <t>11TTE.11</t>
  </si>
  <si>
    <t>11TTE.12</t>
  </si>
  <si>
    <t>12TKB.L05</t>
  </si>
  <si>
    <t>12TKB.L01</t>
  </si>
  <si>
    <t>12TKB.L02</t>
  </si>
  <si>
    <t>12TKB.L03</t>
  </si>
  <si>
    <t>12TKB.L04</t>
  </si>
  <si>
    <t>Tıbbi Biyokimya Uygulama</t>
  </si>
  <si>
    <t>13FIZ.03</t>
  </si>
  <si>
    <t>13FIZ.04</t>
  </si>
  <si>
    <t>Kan yapım mekanizmalarını açıklar.</t>
  </si>
  <si>
    <t>Eritroistleri ve yapım mekanizmalarını açıklar.</t>
  </si>
  <si>
    <r>
      <rPr>
        <b/>
        <sz val="12"/>
        <color indexed="8"/>
        <rFont val="Times New Roman"/>
        <family val="1"/>
        <charset val="162"/>
      </rPr>
      <t>Dönem I Koordinatörü:</t>
    </r>
    <r>
      <rPr>
        <sz val="12"/>
        <color indexed="8"/>
        <rFont val="Times New Roman"/>
        <family val="1"/>
        <charset val="162"/>
      </rPr>
      <t xml:space="preserve">  Dr. Öğr. Üyesi Osman ULUSAL</t>
    </r>
  </si>
  <si>
    <t>11TBK.L07 / 11TBY.L09</t>
  </si>
  <si>
    <t>11TBK.L08 / 11TBY.L10</t>
  </si>
  <si>
    <t>Tıbbi Biyokimya A Grubu / Tıbbi Biyoloji Uygulama B Grubu</t>
  </si>
  <si>
    <t>Tıbbi Biyokimya B Grubu / Tıbbi Biyoloji Uygulama A Grubu</t>
  </si>
  <si>
    <t>Karbonhidrat Tanıma Reaksiyonları / Prokaryotik Hücre ve Görüntülenmesi</t>
  </si>
  <si>
    <t>Laboratuvar ortamında karbonhidratların katıldığı deneyleri yaparak karbonhidrat varlığı, indirgeyici şeker kavramı, aldo ve keto şeker gibi kavramlarını bilfiil uygulama ile öğrenir. / Prokaryotik hücreleri mikroskopta tanır, şekillerini çizer ve birbirinden ayırt edebilir.</t>
  </si>
  <si>
    <t>13TTE.08</t>
  </si>
  <si>
    <t>Mikrobiyolojiye Giriş ve Önemi</t>
  </si>
  <si>
    <t>Mikroorganizmaların Sınıflandırılması</t>
  </si>
  <si>
    <t>13ANT.L09 / 13FIZ.L09</t>
  </si>
  <si>
    <t>Endokondral kemikleşmenin görüldüğü epifiz plağında hücresel yapıya bakarak kemikleşme evrelerini (zonlarını) ayırt edebilir.</t>
  </si>
  <si>
    <t>Mimik kasları</t>
  </si>
  <si>
    <t>Mimik kaslarının fascia ile olan ilişkisini açıklar. Mimik kaslarının origo-insertiosunu, fonksiyonlarını ve innervasyonlarını söyler.</t>
  </si>
  <si>
    <t>Çiğneme kasları</t>
  </si>
  <si>
    <t>Çiğneme kaslarının origo-insertiosunu, fonksiyonlarını veinnervasyonlarını söyler.</t>
  </si>
  <si>
    <t>Uyluk ön bölgesindeki kaslar</t>
  </si>
  <si>
    <t>Uyluk ön bölgesindeki kasların origo-insertiosunu, fonksiyonlarını veinnervasyonlarını söyler.</t>
  </si>
  <si>
    <t>Uyluk medial bölgesindeki kaslar</t>
  </si>
  <si>
    <t>Uyluk medial bölgesindeki kasların origo-insertiosunu, fonksiyonlarını veinnervasyonlarını söyler.</t>
  </si>
  <si>
    <t>Uyluk arka bölgesindeki kasları</t>
  </si>
  <si>
    <t>Bacak ön ve lateral bölgesi kasları</t>
  </si>
  <si>
    <t>Bacak ön ve lateral bölgesi kasların origo-insertiosunu, fonksiyonlarını ve innervasyonlarını söyler.</t>
  </si>
  <si>
    <t>Bacak arka bölgesi kasları origo-insertiosunu, fonksiyonlarını ve innervasyonlarını söyler.</t>
  </si>
  <si>
    <t>Ayak plantar bölge kasları origo-insertiosunu, fonksiyonlarını ve innervasyonlarını söyler.</t>
  </si>
  <si>
    <t>Ayak dorsal bölge kasları origo-insertiosunu, fonksiyonlarını ve innervasyonlarını söyler.</t>
  </si>
  <si>
    <t>Alt ekstremite arterleri</t>
  </si>
  <si>
    <t>Alt ekstremitedeki arterlerin isimlerini söyler, besledikleri alanları açıklar.</t>
  </si>
  <si>
    <t>Alt ekstremite venleri ve lenfatikleri</t>
  </si>
  <si>
    <t>Alt ekstremitedeki venlerin isimlerini söyler, venöz sistemdeki diğer venler ile ilişkilerini açıklar. Alt ekstremite lenfatik drenajını açıklar</t>
  </si>
  <si>
    <t>Alt extremite sinirleri-Plexus lumbosacralis oluşumu</t>
  </si>
  <si>
    <t>Alt extremite sinirleri-Plexus lumbosacralis</t>
  </si>
  <si>
    <t>14ANT.43</t>
  </si>
  <si>
    <t>Alt extremite sinirleri-Plexus lumbosacralis'in dalları</t>
  </si>
  <si>
    <t>Plexus lumbosacralis'in dallarını söyler ve periferik sinir yaralanmalarındaki oluşabilecek klinik tabloları açıklar.</t>
  </si>
  <si>
    <t>14ANT.44</t>
  </si>
  <si>
    <t>Alt extremite sinirleri-Plexus lumbosacralis'in terminal dalları</t>
  </si>
  <si>
    <t>Uyarılabilir hücreleri tanımlar. Sinir ve kas hücresinin uyarılmasındaki fizyolojik mekanizmaları ifade eder.</t>
  </si>
  <si>
    <t>Sinapsların fizyolojik yapısını ve sinapslarda meydana gelen elektrofizyolojik olayları tanımlar.</t>
  </si>
  <si>
    <t>Sinir-kas iletiminin fizyolojik mekanizmalarını açıklar.</t>
  </si>
  <si>
    <t>İskelet kasının kasılmasını fizyolojik olarak açıklar.</t>
  </si>
  <si>
    <t>İskelet kasında fonksiyon bozukluklarını, hipertrofi ve atrofiyi açıklar.</t>
  </si>
  <si>
    <t>Kaslarda enerji metabolizmasını fizyolojik olarak açıklar.</t>
  </si>
  <si>
    <t>İskelet kasının gevşemesini ve tonusunu fizyolojik olarak açıklar.</t>
  </si>
  <si>
    <t>İskelet kasının yorulması ve plastisite kavramlarını fizyolojik olarak açıklar.</t>
  </si>
  <si>
    <t>Düz kasların genel özelliklerini açıklar.</t>
  </si>
  <si>
    <t>Düz kas kasılmasını açıklar.</t>
  </si>
  <si>
    <t>Akut egzersizde iskelet kasında gelişen fizyolojik değişikleri ifade eder.</t>
  </si>
  <si>
    <t>Kronik egzersizde iskelet kasında gelişen fizyolojik değişikleri ifade eder.</t>
  </si>
  <si>
    <t>Kas dokusuna giriş</t>
  </si>
  <si>
    <t>Kas dokusunun genel histolojik özelliklerini tanımlayabilir ve kas dokusunu sınıflandırabilir.</t>
  </si>
  <si>
    <t>14HIS.12</t>
  </si>
  <si>
    <t>Sağlık alanına özel istatistiksel yöntemleri bilir.</t>
  </si>
  <si>
    <t>Sağlık Analına Özel İstatistiksel Yöntemler 3</t>
  </si>
  <si>
    <t>14BIS.05</t>
  </si>
  <si>
    <t>14BIS.06</t>
  </si>
  <si>
    <t>14BIS.07</t>
  </si>
  <si>
    <t>14BIS.08</t>
  </si>
  <si>
    <t>14BIS.09</t>
  </si>
  <si>
    <t>14BIS.10</t>
  </si>
  <si>
    <t>14BIS.11</t>
  </si>
  <si>
    <t>Parametrik ROC Analizi</t>
  </si>
  <si>
    <t>14BIS.12</t>
  </si>
  <si>
    <t>14BIS.13</t>
  </si>
  <si>
    <t>Non-Parametrik ROC Analizi</t>
  </si>
  <si>
    <t xml:space="preserve">ROC eğrisini bilir ve yorumlar. Parametrik olmayan ROC eğrisi yöntemini bilir ve parametrik olmayan ROC eğrisini hesaplar. Parametrik olmayan ROC  eğrisi yönteminin tıptaki önemini bilir. Parametrik olamayan ROC eğrisi altında kalan alanı teorik olarak hesaplar. Parametrik olmayan ROC eğrisindeki  kesme noktasını yorumlar. Parametrik olmayan ROC eğrisini kullanarak medikal tanı testlerin doğruluğunu değerlendirir. </t>
  </si>
  <si>
    <t>14BIS.14</t>
  </si>
  <si>
    <t xml:space="preserve">Vücut kompartmanlarındaki elektrolit içeriklerini ve elektrolitlerin temel fonksiyonlarını öğrenir. </t>
  </si>
  <si>
    <t>Demir metabolik önemini öğrenir. Hemoglobin yapısında demirin yerleşimini kavrar. Demirin kanda taşınma ve dokularda depolanması, hücre membranından geçişi gibi konulara hakim olur.</t>
  </si>
  <si>
    <t>Kanın likit ve şekilli elemenlar biçimindeki içeriğine hakim olur. Her bir alt grubun biyokimyasal anlamda üstlendiği rolleri anlar.</t>
  </si>
  <si>
    <t>Vücut genel enerji koşullarında kas metabolizmasının yerin öğrenir.</t>
  </si>
  <si>
    <t>Prof. Dr. Emine Berrin YÜKSEL</t>
  </si>
  <si>
    <t>14TBK.17</t>
  </si>
  <si>
    <t>14TBK.18</t>
  </si>
  <si>
    <t>12TBY.01</t>
  </si>
  <si>
    <t>12TBY.02</t>
  </si>
  <si>
    <t>12TBY.05</t>
  </si>
  <si>
    <t>12TBY.06</t>
  </si>
  <si>
    <t>12TBY.07</t>
  </si>
  <si>
    <t>12TBY.08</t>
  </si>
  <si>
    <t>12TBY.09</t>
  </si>
  <si>
    <t>12TBY.10</t>
  </si>
  <si>
    <t>12TBY.11</t>
  </si>
  <si>
    <t>12TBY.12</t>
  </si>
  <si>
    <t>12TBY.13</t>
  </si>
  <si>
    <t>12TBY.14</t>
  </si>
  <si>
    <t>12TBY.15</t>
  </si>
  <si>
    <t>12TBY.16</t>
  </si>
  <si>
    <t>12TBY.17</t>
  </si>
  <si>
    <t>12TBY.18</t>
  </si>
  <si>
    <t>12TBY.19</t>
  </si>
  <si>
    <t>12TBY.20</t>
  </si>
  <si>
    <t>12TBY.21</t>
  </si>
  <si>
    <t>12TBY.22</t>
  </si>
  <si>
    <t>12TBY.23</t>
  </si>
  <si>
    <t>12TBY.24</t>
  </si>
  <si>
    <t>12TBK.01</t>
  </si>
  <si>
    <t>12TBK.02</t>
  </si>
  <si>
    <t>12TBK.03</t>
  </si>
  <si>
    <t>12TBK.04</t>
  </si>
  <si>
    <t>12TBK.05</t>
  </si>
  <si>
    <t>12TBK.06</t>
  </si>
  <si>
    <t>12TBK.07</t>
  </si>
  <si>
    <t>12TBK.08</t>
  </si>
  <si>
    <t>12TBK.10</t>
  </si>
  <si>
    <t>12TBK.11</t>
  </si>
  <si>
    <t>12TBK.12</t>
  </si>
  <si>
    <t>12TBK.13</t>
  </si>
  <si>
    <t>12TBK.18</t>
  </si>
  <si>
    <t>12TBK.19</t>
  </si>
  <si>
    <t>12TBK.20</t>
  </si>
  <si>
    <t>12TBK.21</t>
  </si>
  <si>
    <t>12TBK.22</t>
  </si>
  <si>
    <t>12TBK.23</t>
  </si>
  <si>
    <t>12TBK.24</t>
  </si>
  <si>
    <t>12TBK.25</t>
  </si>
  <si>
    <t>TEBAD</t>
  </si>
  <si>
    <t>Prof. Dr. Füsun Sunar</t>
  </si>
  <si>
    <t>11TEBAD.02</t>
  </si>
  <si>
    <t>Tıp eğitimi tarihini ve günümüze kadar ki gelişimini bilir ve önemini kavrar.</t>
  </si>
  <si>
    <t>11TEBAD.03</t>
  </si>
  <si>
    <t>Yetişikin kimdir, yetişkin eğitiminin özellikleri nelerdir bilir.</t>
  </si>
  <si>
    <t>11TEBAD.05</t>
  </si>
  <si>
    <t>Ölçme ve değerlendirme nedir, nasıl kullanılır? Tıp eğitimide ölçme ve değerlendirmeyi bilir.</t>
  </si>
  <si>
    <t>11TEBAD.06</t>
  </si>
  <si>
    <t>11TEBAD.07</t>
  </si>
  <si>
    <t>11TEBAD.08</t>
  </si>
  <si>
    <t>Probleme Dayaılı Öğrenimin (PDÖ) amacı, hedefleri ve çıktılarını bilir.</t>
  </si>
  <si>
    <t>PDÖ uygulamsını demo olarak bilir ve uygular</t>
  </si>
  <si>
    <t>KDT uygulama becerisini kazanır.</t>
  </si>
  <si>
    <t>KDT A Grubu</t>
  </si>
  <si>
    <t>KDT B Grubu</t>
  </si>
  <si>
    <t>KDT C Grubu</t>
  </si>
  <si>
    <t>KDT D Grubu</t>
  </si>
  <si>
    <t>11TEBAD.04</t>
  </si>
  <si>
    <t>Tıp eğitiminde öğrenme yöntemleri nelerdir? Öğrenme startejileri ve stilleri nelerdir bilir.</t>
  </si>
  <si>
    <t>Bilgi ve bilim nedir? Etik-Ahlak-Deontoloji nedir?</t>
  </si>
  <si>
    <t>Tıbbi etik kavramı, doğuşu, ilkeleri</t>
  </si>
  <si>
    <t>Savunmasız gruplar</t>
  </si>
  <si>
    <t>Helsinki bildirgesi ve aydınlatılmış onam</t>
  </si>
  <si>
    <t>Etik kurullar</t>
  </si>
  <si>
    <t>Hastalık Kavramı</t>
  </si>
  <si>
    <t>14:00 Yabancı Dil Muafiyet Sınavı</t>
  </si>
  <si>
    <t>Tıbbi Biyoloji A ve B Grubu (Ders Amfisi)</t>
  </si>
  <si>
    <t>OR KALITIMIN ÖZELLİKLERİ</t>
  </si>
  <si>
    <t>OR KALITIMA AİT ÖRNEKLER</t>
  </si>
  <si>
    <t>GONOZOMAL KALITIMA AİT ÖRNEKLER</t>
  </si>
  <si>
    <t>MENDELYEN OLMAYAN KALITIMIN ÖZELLİKLERİ</t>
  </si>
  <si>
    <t>MENDELYEN OLMAYAN KALITIMIN ÖRNEKLERİ</t>
  </si>
  <si>
    <t>Otozomal dominant kalıtım özelliklerini bilir</t>
  </si>
  <si>
    <t>Anatomi Demonstrasyon I</t>
  </si>
  <si>
    <t>Anatomi Demonstrasyon II</t>
  </si>
  <si>
    <t>Uzm. Dr. Sait Ramazan GÜLBAY</t>
  </si>
  <si>
    <t>Prof. Dr. Aziz Ramazan DİLEK</t>
  </si>
  <si>
    <t>13TTE.09</t>
  </si>
  <si>
    <t xml:space="preserve">1.KURUL
HÜCRE
(8 Hafta) </t>
  </si>
  <si>
    <t xml:space="preserve">2.KURUL
HÜCRELERARASI İLETİŞİM VE İSKELET SİSTEMİ
(7 Hafta) </t>
  </si>
  <si>
    <t xml:space="preserve">4.KURUL
HAREKET SİSTEMİ 
(13 Hafta)
</t>
  </si>
  <si>
    <t>BÜTÜNLEME SINAVI: 16-17 Temmuz 2026</t>
  </si>
  <si>
    <t>FİNAL SINAVI: 29 Haziran - 01 Temmuz 2026</t>
  </si>
  <si>
    <t>2025-2026 EĞİTİM-ÖĞRETİM YILI</t>
  </si>
  <si>
    <t>15 Eylül Pazartesi</t>
  </si>
  <si>
    <t>16 Eylül Salı</t>
  </si>
  <si>
    <t>17 Eylül Çarşamba</t>
  </si>
  <si>
    <t>18 Eylül Perşembe</t>
  </si>
  <si>
    <t>19 Eylül Cuma</t>
  </si>
  <si>
    <t>22 Eylül Pazartesi</t>
  </si>
  <si>
    <t>23 Eylül Salı</t>
  </si>
  <si>
    <t>24 Eylül Çarşamba</t>
  </si>
  <si>
    <t>25 Eylül Perşembe</t>
  </si>
  <si>
    <t>26 Eylül Cuma</t>
  </si>
  <si>
    <t>29 Eylül Pazartesi</t>
  </si>
  <si>
    <t>30 Eylül Salı</t>
  </si>
  <si>
    <t>1 Ekim Çarşamba</t>
  </si>
  <si>
    <t>2 Ekim Perşembe</t>
  </si>
  <si>
    <t>3 Ekim Cuma</t>
  </si>
  <si>
    <t>6 Ekim Pazartesi</t>
  </si>
  <si>
    <t>7 Ekim Salı</t>
  </si>
  <si>
    <t>8 Ekim Çarşamba</t>
  </si>
  <si>
    <t>9 Ekim Perşembe</t>
  </si>
  <si>
    <t>10 Ekim Cuma</t>
  </si>
  <si>
    <t>13 Ekim Pazartesi</t>
  </si>
  <si>
    <t>14 Ekim Salı</t>
  </si>
  <si>
    <t>15 Ekim Çarşamba</t>
  </si>
  <si>
    <t>16 Ekim Perşembe</t>
  </si>
  <si>
    <t>17 Ekim Cuma</t>
  </si>
  <si>
    <t>20 Ekim Pazartesi</t>
  </si>
  <si>
    <t>21 Ekim Salı</t>
  </si>
  <si>
    <t>22 Ekim Çarşamba</t>
  </si>
  <si>
    <t>23 Ekim Perşembe</t>
  </si>
  <si>
    <t>24 Ekim Cuma</t>
  </si>
  <si>
    <t>27 Ekim Pazartesi</t>
  </si>
  <si>
    <t>28 Ekim Salı</t>
  </si>
  <si>
    <t>29 Ekim Çarşamba</t>
  </si>
  <si>
    <t>30 Ekim Perşembe</t>
  </si>
  <si>
    <t>31 Ekim Cuma</t>
  </si>
  <si>
    <t>3 Kasım Pazartesi</t>
  </si>
  <si>
    <t>4 Kasım Salı</t>
  </si>
  <si>
    <t>5 Kasım Çarşamba</t>
  </si>
  <si>
    <t>6 Kasım Perşembe</t>
  </si>
  <si>
    <t>7 Kasım Cuma</t>
  </si>
  <si>
    <t>1. KURUL:HÜCRE (8 HAFTA)</t>
  </si>
  <si>
    <t>2.KURUL:HÜCRELERARASI İLETİŞİM VE İSKELET SİSTEMİ (7 Hafta)</t>
  </si>
  <si>
    <t>10 Kasım Pazartesi</t>
  </si>
  <si>
    <t>11 Kasım Salı</t>
  </si>
  <si>
    <t>22 Kasım Çarşamba</t>
  </si>
  <si>
    <t>13 Kasım Perşembe</t>
  </si>
  <si>
    <t>14 Kasım Cuma</t>
  </si>
  <si>
    <t>17 Kasım Pazartesi</t>
  </si>
  <si>
    <t>18 Kasım Salı</t>
  </si>
  <si>
    <t>19 Kasım Çarşamba</t>
  </si>
  <si>
    <t>20 Kasım Perşembe</t>
  </si>
  <si>
    <t>21 Kasım Cuma</t>
  </si>
  <si>
    <t>24 Kasım Pazartesi</t>
  </si>
  <si>
    <t>25 Kasım Salı</t>
  </si>
  <si>
    <t>26 Kasım Çarşamba</t>
  </si>
  <si>
    <t>27 Kasım Perşembe</t>
  </si>
  <si>
    <t>28 Kasım Cuma</t>
  </si>
  <si>
    <t>1 Aralık Pazartesi</t>
  </si>
  <si>
    <t>2 Aralık Salı</t>
  </si>
  <si>
    <t>3 Aralık Çarşamba</t>
  </si>
  <si>
    <t>4 Aralık Perşembe</t>
  </si>
  <si>
    <t>5 Aralık Cuma</t>
  </si>
  <si>
    <t>8 Aralık Pazartesi</t>
  </si>
  <si>
    <t>9 Aralık Salı</t>
  </si>
  <si>
    <t>10 Aralık Çarşamba</t>
  </si>
  <si>
    <t>11 Aralık Perşembe</t>
  </si>
  <si>
    <t>12 Aralık Cuma</t>
  </si>
  <si>
    <t>15 Aralık Pazartesi</t>
  </si>
  <si>
    <t>16 Aralık Salı</t>
  </si>
  <si>
    <t>17 Aralık Çarşamba</t>
  </si>
  <si>
    <t>18 Aralık Perşembe</t>
  </si>
  <si>
    <t>19 Aralık Cuma</t>
  </si>
  <si>
    <t>22 Aralık Pazartesi</t>
  </si>
  <si>
    <t>23 Aralık Salı</t>
  </si>
  <si>
    <t>24 Aralık Çarşamba</t>
  </si>
  <si>
    <t>25 Aralık Perşembe</t>
  </si>
  <si>
    <t>26 Aralık Cuma</t>
  </si>
  <si>
    <t xml:space="preserve">3. KURUL: HAREKET SİSTEMİNİN YAPISAL TEMELLERİ (9 Hafta) 
</t>
  </si>
  <si>
    <t>29 Aralık Pazartesi</t>
  </si>
  <si>
    <t>30 Aralık Salı</t>
  </si>
  <si>
    <t>31 Aralık Çarşamba</t>
  </si>
  <si>
    <t>1 Ocak Perşembe</t>
  </si>
  <si>
    <t>2 Ocak Cuma</t>
  </si>
  <si>
    <t>5 Ocak Pazartesi</t>
  </si>
  <si>
    <t>6 Ocak Salı</t>
  </si>
  <si>
    <t>7 Ocak Çarşamba</t>
  </si>
  <si>
    <t>8 Ocak Perşembe</t>
  </si>
  <si>
    <t>9 Ocak Cuma</t>
  </si>
  <si>
    <t>12 Ocak Pazartesi</t>
  </si>
  <si>
    <t>13 Ocak  Salı</t>
  </si>
  <si>
    <t>14 Ocak Çarşamba</t>
  </si>
  <si>
    <t>15 Ocak Perşembe</t>
  </si>
  <si>
    <t>16 Ocak Cuma</t>
  </si>
  <si>
    <t>2 Şubat Pazartesi</t>
  </si>
  <si>
    <t>3 Şubat Salı</t>
  </si>
  <si>
    <t>4 Şubat Çarşamba</t>
  </si>
  <si>
    <t>5 Şubat Perşembe</t>
  </si>
  <si>
    <t>6 Şubat Cuma</t>
  </si>
  <si>
    <t>9 Şubat Pazartesi</t>
  </si>
  <si>
    <t>10 Şubat Salı</t>
  </si>
  <si>
    <t>11 Şubat Çarşamba</t>
  </si>
  <si>
    <t>12 Şubat Perşembe</t>
  </si>
  <si>
    <t>13 Şubat Cuma</t>
  </si>
  <si>
    <t>16 Şubat Pazartesi</t>
  </si>
  <si>
    <t>17 Şubat Salı</t>
  </si>
  <si>
    <t>18 Şubat Çarşamba</t>
  </si>
  <si>
    <t>19 Şubat Perşembe</t>
  </si>
  <si>
    <t>20 Şubat Cuma</t>
  </si>
  <si>
    <t>23 Şubat Pazartesi</t>
  </si>
  <si>
    <t>24 Şubat Salı</t>
  </si>
  <si>
    <t>25 Şubat Çarşamba</t>
  </si>
  <si>
    <t>26 Şubat Perşembe</t>
  </si>
  <si>
    <t>27 Şubat Cuma</t>
  </si>
  <si>
    <t>2 Mart Pazartesi</t>
  </si>
  <si>
    <t>3 Mart  Salı</t>
  </si>
  <si>
    <t>4 Mart Çarşamba</t>
  </si>
  <si>
    <t>5 Mart  Perşembe</t>
  </si>
  <si>
    <t>6 Mart  Cuma</t>
  </si>
  <si>
    <t>9 Mart Pazartesi</t>
  </si>
  <si>
    <t>10 Mart  Salı</t>
  </si>
  <si>
    <t>11 Mart Çarşamba</t>
  </si>
  <si>
    <t>12 Mart  Perşembe</t>
  </si>
  <si>
    <t>13 Mart  Cuma</t>
  </si>
  <si>
    <t>4. KURUL:  HAREKET SİSTEMİ (13 HAFTA)</t>
  </si>
  <si>
    <t>16 Mart Pazartesi</t>
  </si>
  <si>
    <t>17 Mart Salı</t>
  </si>
  <si>
    <t>18 Mart Çarşamba</t>
  </si>
  <si>
    <t>19 Mart Perşembe</t>
  </si>
  <si>
    <t>20 Mart Cuma</t>
  </si>
  <si>
    <t>23 Mart  Pazartesi</t>
  </si>
  <si>
    <t>24 Mart Salı</t>
  </si>
  <si>
    <t>25 Mart Çarşamba</t>
  </si>
  <si>
    <t>26 Mart Perşembe</t>
  </si>
  <si>
    <t>27 Mart Cuma</t>
  </si>
  <si>
    <t>30 Mart Pazartesi</t>
  </si>
  <si>
    <t>31 Mart Salı</t>
  </si>
  <si>
    <t>1 Nisan Çarşamba</t>
  </si>
  <si>
    <t>2 Nisan Perşembe</t>
  </si>
  <si>
    <t>3 Nisan Cuma</t>
  </si>
  <si>
    <t>6 Nisan Pazartesi</t>
  </si>
  <si>
    <t>7 Nisan Salı</t>
  </si>
  <si>
    <t>8 Nisan Çarşamba</t>
  </si>
  <si>
    <t>9 Nisan Perşembe</t>
  </si>
  <si>
    <t>10 Nisan Cuma</t>
  </si>
  <si>
    <t>13 Nisan Pazartesi</t>
  </si>
  <si>
    <t>14 Nisan Salı</t>
  </si>
  <si>
    <t>15 Nisan Çarşamba</t>
  </si>
  <si>
    <t>16 Nisan Perşembe</t>
  </si>
  <si>
    <t>17 Nisan Cuma</t>
  </si>
  <si>
    <t>20 Nisan Pazartesi</t>
  </si>
  <si>
    <t>21 Nisan Salı</t>
  </si>
  <si>
    <t>22 Nisan Çarşamba</t>
  </si>
  <si>
    <t>23 Nisan Perşembe</t>
  </si>
  <si>
    <t>24 Nisan Cuma</t>
  </si>
  <si>
    <t>27 Nisan Pazartesi</t>
  </si>
  <si>
    <t>28 Nisan Salı</t>
  </si>
  <si>
    <t>29 Nisan Çarşamba</t>
  </si>
  <si>
    <t>30 Nisan Perşembe</t>
  </si>
  <si>
    <t>1 Mayıs Cuma</t>
  </si>
  <si>
    <t>4 Mayıs Pazartesi</t>
  </si>
  <si>
    <t>5 Mayıs Salı</t>
  </si>
  <si>
    <t>6 Mayıs Çarşamba</t>
  </si>
  <si>
    <t>7 Mayıs Perşembe</t>
  </si>
  <si>
    <t>8 Mayıs Cuma</t>
  </si>
  <si>
    <t>11 Mayıs Pazartesi</t>
  </si>
  <si>
    <t>12 Mayıs Salı</t>
  </si>
  <si>
    <t>13 Mayıs Çarşamba</t>
  </si>
  <si>
    <t>14 Mayıs Perşembe</t>
  </si>
  <si>
    <t>15 Mayıs Cuma</t>
  </si>
  <si>
    <t>10. HAFTA</t>
  </si>
  <si>
    <t>18 Mayıs Pazartesi</t>
  </si>
  <si>
    <t>19 Mayıs Salı</t>
  </si>
  <si>
    <t>20 Mayıs Çarşamba</t>
  </si>
  <si>
    <t>21 Mayıs Perşembe</t>
  </si>
  <si>
    <t>22 Mayıs Cuma</t>
  </si>
  <si>
    <t>11. HAFTA</t>
  </si>
  <si>
    <t>25 Mayıs Pazartesi</t>
  </si>
  <si>
    <t>26 Mayıs Salı</t>
  </si>
  <si>
    <t>27 Mayıs Çarşamba</t>
  </si>
  <si>
    <t>28 Mayıs Perşembe</t>
  </si>
  <si>
    <t>29 Mayıs Cuma</t>
  </si>
  <si>
    <t>12. HAFTA</t>
  </si>
  <si>
    <t>1 Haziran Pazartesi</t>
  </si>
  <si>
    <t>2 Haziran Salı</t>
  </si>
  <si>
    <t>3 Haziran Çarşamba</t>
  </si>
  <si>
    <t>4 Haziran Perşembe</t>
  </si>
  <si>
    <t>5 Haziran Cuma</t>
  </si>
  <si>
    <t>13. HAFTA</t>
  </si>
  <si>
    <r>
      <t xml:space="preserve">Dekan Yardımcısı ve Başkoordinatör: </t>
    </r>
    <r>
      <rPr>
        <sz val="12"/>
        <color theme="1"/>
        <rFont val="Times New Roman"/>
        <family val="1"/>
        <charset val="162"/>
      </rPr>
      <t>Prof. Dr. Figen TAŞER</t>
    </r>
  </si>
  <si>
    <r>
      <rPr>
        <b/>
        <sz val="12"/>
        <color indexed="8"/>
        <rFont val="Times New Roman"/>
        <family val="1"/>
        <charset val="162"/>
      </rPr>
      <t>Dekan:</t>
    </r>
    <r>
      <rPr>
        <sz val="12"/>
        <color indexed="8"/>
        <rFont val="Times New Roman"/>
        <family val="1"/>
        <charset val="162"/>
      </rPr>
      <t xml:space="preserve">  Prof. Dr. Dursun ODABAŞ</t>
    </r>
  </si>
  <si>
    <t>14 MART TIP BAYRAMI</t>
  </si>
  <si>
    <t>ÖNLÜK GİYME TÖRENİ</t>
  </si>
  <si>
    <t>Anatomiye Giriş ve Terminolojisi</t>
  </si>
  <si>
    <t>Anatominin bilimsel tanımını kavrar, tıp eğitimindeki önemini belirtir ve anatomi tarihini özetler. İnsan vücuduna ait oluşumları tanımlarken anatomik terminolojiyi genel hatlarıyla öğrenir.</t>
  </si>
  <si>
    <t>Anatomide Eksenler Düzlemler</t>
  </si>
  <si>
    <t>Anatomideki Eksenleri ve Düzlemleri açıklar.</t>
  </si>
  <si>
    <t>Kemikler hakkında genel bilgiler, gelişimi ve sınıflandırması</t>
  </si>
  <si>
    <t>Kemiklerin çeşitlerini ve kemikleşmeyi anatomik sınıflandırmaya göre açıklar. Kemiklerin morfolojik yapısı, gelişimi hakkında bilgi verir.</t>
  </si>
  <si>
    <t>Eklemler hakkında genel bilgiler, gelişimi ve sınıflandırılması</t>
  </si>
  <si>
    <t>Eklemlerin genel yapısı hakkında bilgi verir. İnsan vücudundaki eklem çeşitlerini anatomik ve fonksiyonel sınıflandırmaya göre açıklar.</t>
  </si>
  <si>
    <t>Columna Vertebralis Kemikleri (Cervical ve Thoracal)</t>
  </si>
  <si>
    <t>Columna Vertebralis Kemikleri (Lumbal ve Sacral)</t>
  </si>
  <si>
    <t>Columna Vertebralis Eklemleri</t>
  </si>
  <si>
    <t>Sternum ve Costae üzerindeki oluşumları açıklar. Thorax eklemlerinin isimlerini, tiplerini, ligamentlerini ve fonksiyonlarını söyler.</t>
  </si>
  <si>
    <t>Üst Ekstremite Kemikleri-clavicula, scapula</t>
  </si>
  <si>
    <t>Üst Ekstremite Kemikleri-humerus</t>
  </si>
  <si>
    <t>Üst Ekstremite Kemikleri-radius, ulna</t>
  </si>
  <si>
    <t>Üst Ekstremite Kemikleri-ossa manus</t>
  </si>
  <si>
    <t>Üst Ekstremite Eklemleri-articulationes membri superioris liberi</t>
  </si>
  <si>
    <t>Üst Ekstremite Eklemleri-articulationes carpi,
metocarpophalengeal ve interphalengeales</t>
  </si>
  <si>
    <t>Artt. Carpi-metocarpophalengeal ve interphalengeales'de bulunan eklemlerin isimlerini, tiplerini, ligamentlerini ve fonksiyonlarını söyler.</t>
  </si>
  <si>
    <t>Alt Ekstremite Kemikleri-coxae</t>
  </si>
  <si>
    <t>Alt Ekstremite Kemikleri-femur</t>
  </si>
  <si>
    <t>Alt Ekstremite Kemikleri-tibia, fibula</t>
  </si>
  <si>
    <t>Alt ekstremite kemiklerinden tibia, fibula kemiklerini ve kemiklerin üzerindeki oluşumları açıklar.</t>
  </si>
  <si>
    <t>Alt Ekstremite Kemikleri-ossa pedis</t>
  </si>
  <si>
    <t>Alt ekstremite kemiklerinden ossa pedis kemiklerini ve kemiklerin üzerindeki oluşumları açıklar.</t>
  </si>
  <si>
    <t>Alt Ekstremite Eklemleri-articulationes membri inferioris liberi</t>
  </si>
  <si>
    <t>Alt Ekstremite Eklemleri-articulationes tarsii,
metatarsophalangeae, interphalangeae pedis</t>
  </si>
  <si>
    <t>Artt. Tarsi, metatarsophalangeae, interphalangeae pedis eklemlerini bölümlere ayırır, eklemlerin isimlerini, tiplerini, ligamentlerini ve fonksiyonlarını söyler.</t>
  </si>
  <si>
    <t>Neurocranium Kemikleri-os frontale</t>
  </si>
  <si>
    <t>Neurocranium Kemikleri-os occipitale</t>
  </si>
  <si>
    <t>Neurocranium Kemikleri-os parietale</t>
  </si>
  <si>
    <t>Neurocranium Kemikleri-os sphenoidale</t>
  </si>
  <si>
    <t>Neurocranium Kemikleri-os temporale</t>
  </si>
  <si>
    <t>Neurocranium Kemikleri-os ethmoidale</t>
  </si>
  <si>
    <t>Viscerocranium Kemikleri-maxilla</t>
  </si>
  <si>
    <t>Viscerocranium Kemikleri-mandibula</t>
  </si>
  <si>
    <t>Viscerocranium Kemikleri-os palatinum, vomer, os nasale</t>
  </si>
  <si>
    <t>Viscerocranium Kemikleri-os zygomaticum, concha nasalis
inferior, os lacrimale</t>
  </si>
  <si>
    <t>Kafa İskeletinin Bütünü</t>
  </si>
  <si>
    <t>Basis cranii deki anatomik yapıları açıklar.</t>
  </si>
  <si>
    <t>13ANT.33</t>
  </si>
  <si>
    <t>Fossa Temporalis ve Fossa Infratemporalis</t>
  </si>
  <si>
    <t>Fossa Temporalis ve Fossa Infratemporalis'in sınırlarını ve burada bulunan anatomik oluşumları açıklar.</t>
  </si>
  <si>
    <t>13ANT.34</t>
  </si>
  <si>
    <t>Fossa Pterygopalatina'nın  sınırlarını ve burada bulunan anatomik oluşumları açıklar.</t>
  </si>
  <si>
    <t>13ANT.35</t>
  </si>
  <si>
    <t>Cranium Eklemleri</t>
  </si>
  <si>
    <t>Cranium eklemlerini bölümlere ayırır, eklemlerin isimlerini, tiplerini, ligamentlerini ve fonksiyonlarını söyler.</t>
  </si>
  <si>
    <t>13ANT.36</t>
  </si>
  <si>
    <t>Kemiklerde bulunan anatomik yapıları bir bütün halinde değerlendirir ve açıklar.</t>
  </si>
  <si>
    <t>Eklemerde bulunan anatomik yapıları bir bütün halinde değerlendirir ve açıklar.</t>
  </si>
  <si>
    <t>Kasların tiplerini,oluşturan yapıları ve sınıflandırma sistemini açıklar. Fascia oluşumunu açıklar. Kasların terminolojisi hakkında bilgi sahibi olur.</t>
  </si>
  <si>
    <t>Arter, ven ve lenfatik damar yapıları</t>
  </si>
  <si>
    <t>Arter, ven ve lenfatik damar yapıları anlar ve kavrar.</t>
  </si>
  <si>
    <t>Boyun kasları</t>
  </si>
  <si>
    <t>Omuz kasları</t>
  </si>
  <si>
    <t>Kol kasları</t>
  </si>
  <si>
    <t>Spinal sinirler hakkında genel bilgi</t>
  </si>
  <si>
    <t>Üst ekstremite arteleri-venleri</t>
  </si>
  <si>
    <t>Üst ekstremitedeki arterlerinin-venlerinin isimlerini söyler, besledikleri alanları açıklar.</t>
  </si>
  <si>
    <t>Lenfatik sisteme giriş</t>
  </si>
  <si>
    <t>Lenfatik sistemi oluşturan yapıları açıklar.</t>
  </si>
  <si>
    <t>Fossa axillaris</t>
  </si>
  <si>
    <t>Gluteal bölge kasları</t>
  </si>
  <si>
    <t>Bacak arka bölgesi kasları</t>
  </si>
  <si>
    <t>Ayak plantar bölge kasları</t>
  </si>
  <si>
    <t>Ayak dorsal bölge kasları</t>
  </si>
  <si>
    <t>Sırt ve ense kasları</t>
  </si>
  <si>
    <t>Sırt, ense bölgesinde bulunan kasları kadavra ve/veya maket üzerinde gösterip, açıklar.</t>
  </si>
  <si>
    <t>Boyun kasları ve fasciaları</t>
  </si>
  <si>
    <t>Boyun kasları ve fasciaları kadavra ve/veya maket üzerinde gösterip, açıklar.</t>
  </si>
  <si>
    <t>A. subclavia dallarını kadavra ve/veya maket üzerinde gösterip, açıklar.</t>
  </si>
  <si>
    <t>Boyun venleri, pectoral ve abdominal bölge kasları</t>
  </si>
  <si>
    <t>Boyun venleri, pectoral bölge kasları, abdominal bölge kaslarını kadavra ve/veya maket üzerinde gösterip, açıklar.</t>
  </si>
  <si>
    <t>14ANT.L.19</t>
  </si>
  <si>
    <t>Alt ekstremite arterleri, venleri ve lenfatik yapıları</t>
  </si>
  <si>
    <t>Alt ekstremitede bulunan arterleri, venleri ve lenfatik yapıları kadavra ve/veya maket üzerinde gösterip, açıklar.</t>
  </si>
  <si>
    <t>14ANT.L.20</t>
  </si>
  <si>
    <t>Plexus lumbosacralis</t>
  </si>
  <si>
    <t>Plexus lumbosacralisi kadavra ve/veya maket üzerinde gösterip, açıklar.</t>
  </si>
  <si>
    <t>14ANT.L.21</t>
  </si>
  <si>
    <t>Kasları bir bütün halinde değerlendirir ve açıklar.</t>
  </si>
  <si>
    <t>14ANT.L.22</t>
  </si>
  <si>
    <t>Periferik damar ve sinirleri bir bütün halinde değerlendirir ve açıklar.</t>
  </si>
  <si>
    <t>KLİNİK  BECERİLER A GRUBU</t>
  </si>
  <si>
    <t>KLİNİK  BECERİLER B GRUBU</t>
  </si>
  <si>
    <t>Doç.Dr.Dilek Atik-Doç.Dr.H.Şeyma Akça</t>
  </si>
  <si>
    <t>Subcutan girişimsel işlem uygulama becerisi-Intramusküler  enjeksiyon uygulama becerisi teorik</t>
  </si>
  <si>
    <t>Venöz damar yolu açma uygulaması teorik</t>
  </si>
  <si>
    <t>Venöz kan alma uygulaması teorik</t>
  </si>
  <si>
    <t>14TKB.03</t>
  </si>
  <si>
    <t>12FIZ.01</t>
  </si>
  <si>
    <t>Homeostaz kavramını tanımlar. Biyolojik dokularda homeostatik ve fizyolojik düzenleme mekanizmalarını açıklar.</t>
  </si>
  <si>
    <t>12FIZ.02</t>
  </si>
  <si>
    <t>Homeostazın fizyolojik önemini açıklar.</t>
  </si>
  <si>
    <t>12FIZ.03</t>
  </si>
  <si>
    <t>Hücre membranının fizyolojik özelliklerini hücre membranından taşınma sistemlerinin fizyolojisini açıklar.</t>
  </si>
  <si>
    <t>12FIZ.04</t>
  </si>
  <si>
    <t>12FIZ.05</t>
  </si>
  <si>
    <t>Membran potansiyelinin oluşumuna neden olan etkenlerin fizyolojik temelini açıklar.</t>
  </si>
  <si>
    <t>12FIZ.06</t>
  </si>
  <si>
    <t>12FIZ.07</t>
  </si>
  <si>
    <t>Hücreler arası haberleşmenin fizyolojik mekanizmasını açıklar.</t>
  </si>
  <si>
    <t>12FIZ.08</t>
  </si>
  <si>
    <t>Apoptoz fizyolojisini açıklar.</t>
  </si>
  <si>
    <t>12FIZ.09</t>
  </si>
  <si>
    <t>Hücre içi habercilerin fizyolojik mekanizmasını açıklar.</t>
  </si>
  <si>
    <t>12FIZ.10</t>
  </si>
  <si>
    <t>Laboratuvar kurallarını ve güvenli çalışma prensiplerini açıklar.</t>
  </si>
  <si>
    <t>13ANT.L01 / 13FIZ.L01</t>
  </si>
  <si>
    <t>13ANT.L02 / 13FIZ.L02</t>
  </si>
  <si>
    <t>Anatomi Uygulama A / Fizyoloji Uygulama B</t>
  </si>
  <si>
    <t>Anatomi Uygulama B / Fizyoloji Uygulama A</t>
  </si>
  <si>
    <t>Prof. Dr. Figen TAŞER, Doç. Dr. Ahmet DURSUN, Dr. Öğr. Üyesi Ali KELEŞ / Doç. Dr. Bülent IŞIK, Dr. Öğr. Üyesi Derviş DAŞDELEN,  Öğr. Gör. Mustafa ÖZDAMAR</t>
  </si>
  <si>
    <t>Anatomi labaratuvarında uyulması gereken kuralları öğrenir./ Kan alma tekniklerini açıklar ve uygular.</t>
  </si>
  <si>
    <t>Kemikler ve eklemlerin genel özelliklerini maket ve/veya kadavra, kemik üzerinden açıklar. / Kan alma tekniklerini açıklar ve uygular.</t>
  </si>
  <si>
    <t>Anatomi labaratuvarında uyulması gereken kuralları öğrenir. / Kan alma tekniklerini açıklar ve uygular.</t>
  </si>
  <si>
    <t>Kan yapımı (Hematopoez)</t>
  </si>
  <si>
    <t>Columna vertebralis ve Toraks Kemikleri/Kan alma teknikleri</t>
  </si>
  <si>
    <t>Anatomi labaratuvarının tanıtılması / Kan alma teknikleri</t>
  </si>
  <si>
    <t>Kemikler ve eklemler hakkında genel bilgiler, gelişimi ve 
sınıflandırması / Kan alma teknikleri</t>
  </si>
  <si>
    <t>Kemikler ve eklemler hakkında genel bilgiler, gelişimi ve
sınıflandırması / Kan alma teknikleri</t>
  </si>
  <si>
    <t>Columna vertebralis ve toraks kemikleri, üzerindeki oluşumları maket ve/veya kadavra, kemik üzerinden açıklar./Kan alma tekniklerini açıklar ve uygular.</t>
  </si>
  <si>
    <t>Columna vertebralis ve toraks eklemlerini maket ve/veya kadavra, kemik üzerinden açıklar./Kan alma tekniklerini açıklar ve uygular.</t>
  </si>
  <si>
    <t>Üst Ekstremite Kemikleri/Hemoglobin, hematokrit ve sedimentasyon ölçümü</t>
  </si>
  <si>
    <t>13ANT.L05 / 13FIZ.L05</t>
  </si>
  <si>
    <t>13ANT.L06 / 13FIZ.L06</t>
  </si>
  <si>
    <t>Üst ekstremite kemikleri üzerindeki oluşumları maket ve/veya kadavra-kemik üzerinden açıklar./Hemoglobin, sedimentasyon ve hematokrit ölçümünü açıklar ve uygular.</t>
  </si>
  <si>
    <t>Üst ekstremite eklemlerin isimlerini, tiplerini, ligamentlerini ve fonksiyonlarını maket ve/veya kadavra üzerinden açıklar./Hemoglobin, sedimentasyon ve hematokrit ölçümünü açıklar ve uygular.</t>
  </si>
  <si>
    <t>13ANT.L07 / 13FIZ.L07</t>
  </si>
  <si>
    <t>13ANT.L08 / 13FIZ.L08</t>
  </si>
  <si>
    <t>Alt Ekstremite Kemikleri/Kanama-pıhtılaşma zamanı belirleme</t>
  </si>
  <si>
    <t>Alt ekstremite kemikleri üzerindeki oluşumları maket ve/veya kadavra-kemik üzerinden açıklar./Kanama-pıhtılaşma zamanını tayin eder ve belirler.</t>
  </si>
  <si>
    <t>Alt ekstremite eklemlerini maket ve/veya kadavra üzerinden açıklar./Kanama-pıhtılaşma zamanını tayin eder ve belirler.</t>
  </si>
  <si>
    <t>13ANT.L10 / 13FIZ.L10</t>
  </si>
  <si>
    <t>Neurocranium Kemikleri-os frontale, os occipitale/Kan grubu tayini ve karşıt reaksiyon tayini</t>
  </si>
  <si>
    <t>Neurocranium Kemikleri-os parietale, os sphenoidale/Kan grubu tayini ve karşıt reaksiyon tayini</t>
  </si>
  <si>
    <t>Neurocranium kemiklerinden os frontale, os occipitale üzerindeki oluşumları maket ve/veya kadavra-kemik üzerinden açıklar./Kan gruplarının nasıl belirlendiğini ve kan grupları-karşıt reaksiyon tayinini açıklar.</t>
  </si>
  <si>
    <t>Neurocranium kemiklerinden os parietale ve os sphenoidale üzerindeki oluşumları maket ve/veya kadavra-kemik üzerinden açıklar./Kan gruplarının nasıl belirlendiğini ve kan grupları-karşıt reaksiyon tayinini açıklar.</t>
  </si>
  <si>
    <t>13ANT.L11 / 13FIZ.L11</t>
  </si>
  <si>
    <t>13ANT.L12 / 13FIZ.L12</t>
  </si>
  <si>
    <t>Neurocranium Kemikleri- os temporale, os ethmoidale/Eritrositlerin osmotik direncinin saptanması</t>
  </si>
  <si>
    <t>Viscerocranium  Kemikleri- mandibula, maxilla/Eritrositlerin osmotik direncinin saptanması</t>
  </si>
  <si>
    <t>Neurocranium kemiklerinden os temporale ve os ethmoidale üzerindeki oluşumları maket ve/veya kadavra-kemik üzerinden açıklar./Osmotik frajiliteyi açıklar ve tayin eder.</t>
  </si>
  <si>
    <t>Viscerocranium kemiklerinden mandibula ve maxilla üzerindeki oluşumları maket ve/veya kadavra-kemik üzerinden açıklar./Osmotik frajiliteyi açıklar ve tayin eder.</t>
  </si>
  <si>
    <t>Viscerocranium Kemikleri/Eritrosit-Lökosit sayımı</t>
  </si>
  <si>
    <t>Kafa İskeletinin Bütünü/Eritrosit-Lökosit sayımı</t>
  </si>
  <si>
    <t>13ANT.L13 / 13FIZ.L13</t>
  </si>
  <si>
    <t>13ANT.L14 / 13FIZ.L14</t>
  </si>
  <si>
    <t>Viscerocranium kemiklerini ve kemiklerin üzerindeki oluşumları maket ve/veya kadavra-kemik üzerinden açıklar./Eritrosit ve lökosit sayımını uygular.</t>
  </si>
  <si>
    <t>Kafa iskeletinin bütününün üzerindeki oluşumları maket ve/veya kadavra-kemik üzerinden açıklar./Eritrosit ve lökosit sayımını uygular.</t>
  </si>
  <si>
    <t>13ANT.L15 / 13FIZ.L15</t>
  </si>
  <si>
    <t>13ANT.L16 / 13FIZ.L16</t>
  </si>
  <si>
    <t xml:space="preserve">Fossa Temporalis, Fossa Infratemporalis ve Fossa Pterygopalatina/Periferik yayma, lökosit formülü </t>
  </si>
  <si>
    <t xml:space="preserve">Cranium Eklemleri ve Temporomandibular Eklem/Periferik yayma, lökosit formülü </t>
  </si>
  <si>
    <t>Fossa Temporalis, Fossa Infratemporalis ve Fossa Pterygopalatina'nın  sınırlarını ve burada bulunan anatomik oluşumları maket ve/veya kadavra-kemik üzerinden açıklar./Periferik yaymayı yapar ve lökosit formülünü uygular.</t>
  </si>
  <si>
    <t>Cranium eklemlerini,  Temporomandibular eklemi maket ve/veya kadavra-kemik üzerinden açıklar./Periferik yaymayı yapar ve lökosit formülünü uygular.</t>
  </si>
  <si>
    <t>Eritrosit metabolizmasını ve özelliklerini açıklar.</t>
  </si>
  <si>
    <t>Hemoglobin yapımı ve demir metabolizması açıklar.</t>
  </si>
  <si>
    <t>Anemi türlerini açıklar.</t>
  </si>
  <si>
    <t>Polisitemi türlerini açıklar.</t>
  </si>
  <si>
    <t>Trombositlerin fonksiyonel özelliklerini açıklar.</t>
  </si>
  <si>
    <t>Pıhtılaşma mekanizmalarını açıklar.</t>
  </si>
  <si>
    <t>Damar içi pıhtılaşmaya neden olan faktörleri açıklar.</t>
  </si>
  <si>
    <t>Damar içi pıhtılaşmayı önleme mekanizmalarını açıklar.</t>
  </si>
  <si>
    <t>Lökositlerin fonksiyonlarını açıklar.</t>
  </si>
  <si>
    <t>Monosit ve makrofaj sistemini açıklar.</t>
  </si>
  <si>
    <t>İnflamasyon ve mekanizmalarını açılar.</t>
  </si>
  <si>
    <t>İmmün sistemin temel unsurlarını ve fizyolojik mekanizmasını açıklar.</t>
  </si>
  <si>
    <t>İskelet kasının yapısı ve işlevlerini açıklar.</t>
  </si>
  <si>
    <t>14ANT.L.07/14FIZ.L01</t>
  </si>
  <si>
    <t>14ANT.L.08/14FIZ.L02</t>
  </si>
  <si>
    <t>Omuz ve kol bölgesindeki kaslar/Elektromiyografi</t>
  </si>
  <si>
    <t>Ön kolun ön bölgesindeki kaslar/Elektromiyografi</t>
  </si>
  <si>
    <t>Prof. Dr. Figen TAŞER, Doç. Dr. Ahmet DURSUN, Dr. Öğr. Üyesi Ali KELEŞ/Doç. Dr. Bülent IŞIK, Dr. Öğr. Üyesi Derviş DAŞDELEN,  Öğr. Gör. Mustafa ÖZDAMAR</t>
  </si>
  <si>
    <t>Omuz ve kol bölgesindeki kasları kadavra ve/veya maket üzerinde gösterip açıklar./Elektromiyografinin fizyolojik mekanizmalarını açıklar.</t>
  </si>
  <si>
    <t>Ön kol ön bölgesindeki kasları kadavra ve/veya maket üzerinde gösterip açıklar./Elektromiyografinin fizyolojik mekanizmalarını açıklar.</t>
  </si>
  <si>
    <t>14ANT.L.09/14FIZ.L03</t>
  </si>
  <si>
    <t>14ANT.L.10/14FIZ.L04</t>
  </si>
  <si>
    <t>Ön kolun arka bölgesindeki kaslar/İskelet kası kasılma tiplerinin laboratuvarda değerlendirilmesi</t>
  </si>
  <si>
    <t>El kasları/İskelet kası kasılma tiplerinin laboratuvarda değerlendirilmesi</t>
  </si>
  <si>
    <t>Ön kolun arka bölgesindeki kaslar kadavra ve/veya maket üzerinde gösterip, açıklar./İskelet kası kasılma tiplerinin laboratuvarda değerlendirilmesini gösterir.</t>
  </si>
  <si>
    <t>El kasları kadavra ve/veya maket üzerinde gösterip, açıklar./İskelet kası kasılma tiplerinin laboratuvarda değerlendirilmesini gösterir.</t>
  </si>
  <si>
    <t>Bacak kasları./İzole organ banyosunda düz kas ve damar hemodinamiği pratiği</t>
  </si>
  <si>
    <t>Ayak kasları./İzole organ banyosunda düz kas ve damar hemodinamiği pratiği</t>
  </si>
  <si>
    <t>14ANT.L.17/14FIZ.L05</t>
  </si>
  <si>
    <t>14ANT.L.18/14FIZ.L06</t>
  </si>
  <si>
    <t>Bacak kaslarını kadavra ve/veya maket üzerinde gösterip,açıklar./İzole organ banyosunda düz kas kasılma ve gevşeme kayıtları ve fizyolojik mekanizmalarını açıklar.</t>
  </si>
  <si>
    <t>Ayak kaslarını kadavra ve/veya maket üzerinde gösterip,açıklar./İzole organ banyosunda düz kas kasılma ve gevşeme kayıtları ve fizyolojik mekanizmalarını açıklar.</t>
  </si>
  <si>
    <t>Mitekondri ve Maternal Kalıtım</t>
  </si>
  <si>
    <t>Mitekondriye Bağlı Gelişen Hastalıklar</t>
  </si>
  <si>
    <t>Prokaryotik ve ökaryotik gen yapısı ve özellikleri, tekrarlayan DNA dizileri, ökromatin ve heterokromatin bölgeler, histonlar ve önemini öğrenir.</t>
  </si>
  <si>
    <t>Tıbbi Biyoloji B Grubu</t>
  </si>
  <si>
    <t>Tıbbi Biyoloji A Grubu</t>
  </si>
  <si>
    <t>DNA ve RNA İzolasyonu</t>
  </si>
  <si>
    <t>DNA ve RNA izolasyon aşamalarını farklı örneklerle uygulayarak öğrenir ve izole eder. İzole edilen DNA ve RNA örneklerinin hangi çalışmalarda kullanılacağını ve prensiplerini öğrenir.</t>
  </si>
  <si>
    <t>Mitoz ve Mayoz Görüntülenme</t>
  </si>
  <si>
    <t>Mitoz ve Mayoz bölünmeyi kavrar ve mikroskopta tüm aşamaları görerek birbirinden ayırt eder.</t>
  </si>
  <si>
    <t>Tıbbi Biyokimya A Grubu/Tıbbi Biyoloji B Grubu</t>
  </si>
  <si>
    <t>Tıbbi Biyokimya B Grubu/Tıbbi Biyoloji A Grubu</t>
  </si>
  <si>
    <t>Doç. Dr. Rahim Kocabaş, Dr. Öğr. Üyesi Hasan ARICI, Dr. Öğr. Üyesi Volkan  ECESOY, Dr. Öğr. Üyesi F. Pınar Ateş/Dr. Öğr. Üyesi Hale KÖKSOY, Dr. Öğr. Üyesi Serkan KÜÇÇÜKTÜRK</t>
  </si>
  <si>
    <t>Dr. Öğr. Üyesi Hale KÖKSOY, Dr. Öğr. Üyesi  Serkan KÜÇÇÜKTÜRK/Doç. Dr. Rahim Kocabaş, Dr. Öğr. Üyesi Hasan ARICI, Dr. Öğr. Üyesi Volkan  ECESOY, Dr. Öğr. Üyesi F. Pınar Ateş</t>
  </si>
  <si>
    <t>Hücreleri şekillerine  göre mikroskop altında inceleyerek ayırt edebilir ve çizebilir./Işık mikroskobunun özellikleri ve kullanımını ayrıntılı olarak kavrar. Kendi mikroskobunu kullanabilme becerisini öğrenir./Ph metre kullanmayı, tampon çözelti hazırlamayı, Ph ölçmeyi uygulamalı olarak öğrenir.</t>
  </si>
  <si>
    <t>11TBY.L07/11TBK.L05</t>
  </si>
  <si>
    <t>11TBY.L08/11TBK.L06</t>
  </si>
  <si>
    <t>Tıbbi Biyoloji B Grubu/Tıbbi Biyokimya A Grubu</t>
  </si>
  <si>
    <t>Tıbbi Biyoloji A Grubu/Tıbbi Biyokimya B Grubu</t>
  </si>
  <si>
    <t>Özelleşmiş hücreler/Protein Tanıma Deneyleri</t>
  </si>
  <si>
    <t>Hücreleri şekillerine  göre mikroskop altında inceleyerek ayırt edebilir ve çizebilir./Hücreleri şekillerine  göre mikroskop altında inceleyerek ayırt edebilir ve çizebilir./ Protein analiz metodlarını isim ve mantık olarak öğrenir ve uygulama ile deneyleri yapıp yorumlayabilir.</t>
  </si>
  <si>
    <t xml:space="preserve">Doç. Dr. Rahim KOCABAŞ </t>
  </si>
  <si>
    <t>12TBY.L05/12TBK.L01</t>
  </si>
  <si>
    <t>12TBY.L06/12TBK.L02</t>
  </si>
  <si>
    <t>Hedef gen bölgelerinin in vitro çoğaltılması/Kolorimetri deneyi</t>
  </si>
  <si>
    <t>Dr. Öğr. Üyesi Hale KÖKSOY, Dr. Öğr. Üyesi Serkan KÜÇÇÜKTÜRK/Doç. Dr. Rahim Kocabaş, Dr. Öğr. Üyesi Volkan Ecesoy, Dr. Öğr. Üyesi Hasan Arıcı, Dr. Öğr. Üyesi F. Pınar Ateş</t>
  </si>
  <si>
    <t xml:space="preserve">Hedeflenmiş bir gen bölgesinin invitro çoğaltılmasının ve saklanmasının önemini, hangi moleküler çalışmalarda kullanılabildiğini ve prensiplerini ayrıntıları ile uygulayarak öğrenir/Kalitatif ve kantitatif tabirlerini öğrenir.  Spektrofotometre cihazını inceleyip mantığını öğrenir. Dalga boyu taraması yapabilir. Çeşiti solüsyonlarda çözünmüş bilinmeyen madde konsantrasyonları tespit edebilir. </t>
  </si>
  <si>
    <t>12TBY.L07/12TBK.L03</t>
  </si>
  <si>
    <t>12TBY.L08/12TBK.L04</t>
  </si>
  <si>
    <t>Kan Yayma preparatı ve X kromatini/Enzimle hidroliz</t>
  </si>
  <si>
    <t>Kan yaymanın nasıl yapıldığını uygulayarak, kan hücrelerini mikroskopta görür, ayırt eder ve çizer. Nötrofil hücrelerinde x-barr cisimciğini tarayarak görür ve önemini kavrar./Enzimatik reaksiyonların analiz mantığını uygulama ile anlar.</t>
  </si>
  <si>
    <t>12TBK.L05/12TBY.L09</t>
  </si>
  <si>
    <t>12TBK.L06/12TBY.L10</t>
  </si>
  <si>
    <t>Enzim Kinetiği/Nükleik asit analiz yöntemleri</t>
  </si>
  <si>
    <t>Doç. Dr. Rahim Kocabaş, Dr. Öğr. Üyesi Hasan ARICI, Dr. Öğr. Üyesi Volkan ECESOY, Dr. Öğr. Üyesi F. Pınar Ateş/Dr. Öğr. Üyesi Hale KÖKSOY, Dr. Öğr. Üyesi Serkan KÜÇÇÜKTÜRK</t>
  </si>
  <si>
    <t>Enzimatik reaksiyonlarda etkili olan faktörleri uygulama aşamasında pekiştirir./Moleküler teknikleri kullanarak nükleik asit analiz yöntemlerini ayrıntılı kavrar ve uygulayabilir.</t>
  </si>
  <si>
    <t>Genetik materyal kavramını, genetik materyal kimyasal yapısını öğrenir. Pürn pirimidin bazlarını sınıflamasını ve etkileşim şekillerini anlatabilir. Nükleotid, nükleozid kavramlarını tarifleyebilir.</t>
  </si>
  <si>
    <t xml:space="preserve">DNA ve RNA nın protein sentezi sürecinde aldıkları vazifeleri anlatır.Protein sentezi sonrası değişime uğrayan bazı protein yapılardaki değişimin mekanizmasını öğrenir. Proteinlerin posttranlasyonel modifikasyon ile kazandığı rolü öğrenir. </t>
  </si>
  <si>
    <t>Minerallerin insandaki gereksinimlerine göre sınıflandırılmasının mantığını anlar.Makro, mikro, eser, ultraeser mineralleri öğrenir.</t>
  </si>
  <si>
    <t>Kemiğin bileşenlerini öğrenir. Osteoporoz kavramını, paratiroid d vitamini ve ostaoklasinin kemik sağlığı üzerindeki etkilerini öğrenir.</t>
  </si>
  <si>
    <t>YILBAŞI TATİLİ</t>
  </si>
  <si>
    <t>İmmünohistokimya</t>
  </si>
  <si>
    <t>İmmünohistokimyasal kavramları tanımlayabilir ve boyama yöntemlerini öğrenir.</t>
  </si>
  <si>
    <t>Hücre kültürü</t>
  </si>
  <si>
    <t>Hücre kültütü laboratuvarında bulunması gereken cihaz ve sarf malzemeleri sayabilir. Hücre büyümesi için gerekli optimum çevresel koşulları açıklayabilir. Hücre kültürü elde etme ve saklama yöntemlerini bilir.</t>
  </si>
  <si>
    <t>Bez epiteli (Endokrin)</t>
  </si>
  <si>
    <t>Bez epiteli (Ekzokrin)</t>
  </si>
  <si>
    <t>13HIS.21</t>
  </si>
  <si>
    <t>13HIS.22</t>
  </si>
  <si>
    <t>Kurulda anlatılan konular hakkında sorular sorabilir ve manay-ı harfi yönü ile öneriler yaparak  fikir alışverişinde bulunabilir..</t>
  </si>
  <si>
    <t>29 EKİM TATİLİ</t>
  </si>
  <si>
    <t>14TKB.L01/14ANT.L.01</t>
  </si>
  <si>
    <t>14TKB.L02/14ANT.L.02</t>
  </si>
  <si>
    <t>KLİNİK  BECERİLER A GRUBU/ANATOMİ UYGULAMA B GRUBU</t>
  </si>
  <si>
    <t>KLİNİK  BECERİLER B GRUBU/ANATOMİ UYGULAMA A GRUBU</t>
  </si>
  <si>
    <t>Subcutan girişimsel işlem uygulama becerisi-Intramusküler  enjeksiyon uygulama becerisi - 1/Kaslar, fascialar, arterler, venler ve lenfatik yapılar hakkında</t>
  </si>
  <si>
    <t>Subcutan girişimsel işlem uygulama becerisi-Intramusküler  enjeksiyon uygulama becerisi - 2/Yüz bölgesinde bulunan kaslar</t>
  </si>
  <si>
    <t>Doç.Dr.Dilek Atik-Doç.Dr.H.Şeyma Akça/Prof. Dr. Figen TAŞER, Doç. Dr. Ahmet DURSUN, Dr. Öğr. Üyesi Ali KELEŞ</t>
  </si>
  <si>
    <t>Intramusküler  enjeksiyon uygulama becerisi kazanır./Kasların genel özelliklerini, Arterleri venleri lenfatik yapıları maket ve/veya kadavra, kemik üzerinden açıklar.</t>
  </si>
  <si>
    <t>Intramusküler  enjeksiyon uygulama becerisi kazanır./Yüz bölgesinde bulunan kasları kadavra ve/veya maket üzerinde gösterip, açıklar.</t>
  </si>
  <si>
    <t>RAMAZAN BAYRAMI AREFE</t>
  </si>
  <si>
    <t>RAMAZAN BAYRAMI 1. GÜN</t>
  </si>
  <si>
    <t>14TKB.L07/14ANT.L.11</t>
  </si>
  <si>
    <t>14TKB.L08/14ANT.L.12</t>
  </si>
  <si>
    <t>Venöz kan alma uygulaması (Uygulama) 1/Plexus cervicalis</t>
  </si>
  <si>
    <t>Venöz kan alma uygulaması (Uygulama) 2/Plexus brachialis</t>
  </si>
  <si>
    <t>Venöz kan alma uygulamasını öğrenir ve uygular./Plexus cervicalis kadavra ve/veya maket üzerinde gösterip,açıklar.</t>
  </si>
  <si>
    <t>Venöz kan alma uygulamasını öğrenir ve uygular./Plexus brachialis kadavra ve/veya maket üzerinde gösterip,açıklar.</t>
  </si>
  <si>
    <t>23 NİSAN BAYRAMI</t>
  </si>
  <si>
    <t>1 MAYIS BAYRAMI</t>
  </si>
  <si>
    <t>19 MAYIS BAYRAMI</t>
  </si>
  <si>
    <t>KURBAN BAYRAMI AREFE</t>
  </si>
  <si>
    <t>KURBAN BAYRAMI 1. GÜN</t>
  </si>
  <si>
    <t>KURBAN BAYRAMI 2. GÜN</t>
  </si>
  <si>
    <t>KURBAN BAYRAMI 3. GÜN</t>
  </si>
  <si>
    <t>13TKB.L01/13HIS.L02</t>
  </si>
  <si>
    <t>13TKB.L02/13HIS.L03</t>
  </si>
  <si>
    <t>Klinik Beceriler A Grubu/Histoloji ve Embriyoloji B Grubu</t>
  </si>
  <si>
    <t>Klinik  Beceriler B Grubu/Histoloji ve Embriyoloji A Grubu</t>
  </si>
  <si>
    <t>Temel Yaşam Desteği (Erişkin) Uygulama 1/Hücre Şekilleri</t>
  </si>
  <si>
    <t>Temel Yaşam Desteği (Erişkin) Uygulama 2/Çekirdek şekillerine göre hücreler</t>
  </si>
  <si>
    <t>Doç.Dr.Dilek Atik-Doç.Dr.H.Şeyma Akça/Prof.Dr.Murat Çetin Rağbetli</t>
  </si>
  <si>
    <t>Temel Yaşam Desteği (Erişkin) Uygulamayı öğrenir./Hücreleri mikroskopta inceleyerek şekillerine (yassı, kübik, prizmatik vs.) göre birbirinden ayırt edebilir.</t>
  </si>
  <si>
    <t>Temel Yaşam Desteği (Erişkin) Uygulamayı öğrenir./Tek çekirdekli, çift çekirdekli, parçalı çekirdekli ve çekirdeksiz hücreleri mikroskopta inceleyerek ayırt edebilir.</t>
  </si>
  <si>
    <t>Histoloji ve Embriyoloji B grubu</t>
  </si>
  <si>
    <t>13TKB.L03/13HIS.L06</t>
  </si>
  <si>
    <t>13TKB.L04/13HIS.L07</t>
  </si>
  <si>
    <t xml:space="preserve">Temel Yaşam Desteği (Erişkin) Uygulama 3/Epitel doku </t>
  </si>
  <si>
    <t>Temel Yaşam Desteği (Erişkin) Uygulama 4/Örtü epiteli</t>
  </si>
  <si>
    <t>Temel Yaşam Desteği (Erişkin) Uygulamayı öğrenir./Epitel doku hücrelerinin şekillerini birbirinden ayırt edebilir.</t>
  </si>
  <si>
    <t>Temel Yaşam Desteği (Erişkin) Uygulamayı öğrenir./Örtü epitelinin çeşitlerini mikroskop altında inceleyerek ayırt edebilir ve çizebilir.</t>
  </si>
  <si>
    <t>13TKB.L05/13HIS.L10</t>
  </si>
  <si>
    <t>13TKB.L06/13HIS.L11</t>
  </si>
  <si>
    <t>Temel yaşam desteği (Pediatrik) Uygulamasını öğrenir./Hiyalin, elastik ve fibröz kıkırdağı mikroskop altında inceleyerek genel histolojik yapılarını öğrenir, birbirinden ayırt edebilir ve çizebilir.</t>
  </si>
  <si>
    <t>Temel yaşam desteği (Pediatrik) Uygulamasını öğrenir./Kondroblastlar ile kondrositlerin histolojik özelliklerini ve farklarını bilir, hücreleri ve diğer kıkırdak dokusu elemanlarını mikroskop altında inceleyerek birbirinden ayırt edebilir ve çizebilir.</t>
  </si>
  <si>
    <t>Temel yaşam desteği (Pediatrik) Uygulama 1/Bağ dokusu çeşitleri</t>
  </si>
  <si>
    <t>Temel yaşam desteği (Pediatrik) Uygulama 2/Bağ dokusu hücreleri ve fibrilleri</t>
  </si>
  <si>
    <t>Temel yaşam desteği (Pediatrik) Uygulamasını öğrenir./Bağ dokusunun çeşitlerini mikroskop altında inceleyerek birbirinden ayırt edebilir ve çizebilir..</t>
  </si>
  <si>
    <t>Temel yaşam desteği (Pediatrik) Uygulamasını öğrenir./Bağ dokusunu oluşturan hareketli ve hareketsiz hücreleri, fibril çeşitlerini ve düzenlenişini mikroskop altında inceleyerek birbirinden ayırt edebilir ve çizebilir.</t>
  </si>
  <si>
    <t>13TKB.L07/13HIS.L12</t>
  </si>
  <si>
    <t>13TKB.L08/13HIS.L13</t>
  </si>
  <si>
    <t>Temel yaşam desteği (Pediatrik) Uygulama 3/Kıkırdak dokusu çeşitleri</t>
  </si>
  <si>
    <t>Temel yaşam desteği (Pediatrik) Uygulama 4/Kıkırdak dokusunun elemanları</t>
  </si>
  <si>
    <t>İskelet kası</t>
  </si>
  <si>
    <t>14TKB.L05/14HIS.L01</t>
  </si>
  <si>
    <t>14TKB.L06/14HIS.L02</t>
  </si>
  <si>
    <t>Klinik  Beceriler A Grubu/Histoloji ve Embriyoloji B Grubu</t>
  </si>
  <si>
    <t>Venöz damar yolu açma uygulaması (Uygulama) 3/İskelet kası histolojisi</t>
  </si>
  <si>
    <t>Venöz damar yolu açma uygulaması (Uygulama) 4/Düz kas ve kalp kası histolojisi</t>
  </si>
  <si>
    <t>Venöz damar yolu açma uygulamasını öğrenir ve uygular./İskelet kasının genel histolojik yapısını inceleyerek epimisyum, endomisyum ve perimisyum ayrımını yapabilir. İskelet kası hücrelerinin sayısı ve yerleşimi hakkında bilgi sahibidir.</t>
  </si>
  <si>
    <t>Venöz damar yolu açma uygulamasını öğrenir ve uygular./Düz kas ve kalp kasının genel histolojik yapısını mikroskopta inceleyerek hücrelerin yerleşimini ve şekillerini açıklayabilir.</t>
  </si>
  <si>
    <t xml:space="preserve">Kan yapımı (Kemik iliği) </t>
  </si>
  <si>
    <t>Kemik iliğinin kökeni ve gelişim süreci hakkında bilgi sahibidir. Kemik iliğinin genel histolojik yapısını ve hücresel özelliklerini anlatabilir.</t>
  </si>
  <si>
    <t>14.HIS.09</t>
  </si>
  <si>
    <t>14.HIS.10</t>
  </si>
  <si>
    <t>14.HIS.11</t>
  </si>
  <si>
    <t>Kan pulcukları</t>
  </si>
  <si>
    <t>Kan pulcuklarının (trombositler) yapısal, fonksiyonel ve morfolojik özelliklerine hakimdir.</t>
  </si>
  <si>
    <t>14ANT.L.15/14HIS.L07</t>
  </si>
  <si>
    <t>14ANT.L.16/14HIS.L08</t>
  </si>
  <si>
    <t>Anatomi Uygulama A Grubu/Histoloji ve Embriyoloji B Grubu</t>
  </si>
  <si>
    <t>Anatomi Uygulama B Grubu/Histoloji ve Embriyoloji A Grubu</t>
  </si>
  <si>
    <t>Gluteal bölge kasları/Periferik kan hücreleri</t>
  </si>
  <si>
    <t>Uyluk bölge kasları/Kemik iliği histolojisi</t>
  </si>
  <si>
    <t>Prof. Dr. Figen TAŞER, Doç. Dr. Ahmet DURSUN, Dr. Öğr. Üyesi Ali KELEŞ/Prof.Dr.Murat Çetin Rağbetli</t>
  </si>
  <si>
    <t>Gluteal bölge kaslarını kadavra ve/veya maket üzerinde gösterip,açıklar./Kırmızı kan hücreleri, beyaz kan hücreleri ve trombositlerin yapısını mikroskopta inceleyebilir, lökositleri çekirdek özelliklerine göre kendi içinde sınıflandırabilir ve çizebilir.</t>
  </si>
  <si>
    <t>Uyluk bölge kaslarını kadavra ve/veya maket üzerinde gösterip,açıklar./Kemik iliğinin histolojik yapısını mikroskop altında inceleyerek hematopoetik hücreleri ve megakaryositleri birbirinden ayırt edebilir.</t>
  </si>
  <si>
    <t>Kurulda anlatılan konular hakkında sorular sorabilir ve manay-ı harfi yönü ile öneriler yaparak  fikir alışverişinde bulunabilir.</t>
  </si>
  <si>
    <t>14TKB.L09/14HIS.L05</t>
  </si>
  <si>
    <t>14TKB.L10/14HIS.L06</t>
  </si>
  <si>
    <t>Venöz kan alma uygulaması (Uygulama) 3/Periferik kan yaymasının hazırlanması ve boyanması</t>
  </si>
  <si>
    <t>Venöz kan alma uygulaması (Uygulama) 4/Periferik kan yaymasının değerlendirilmesi</t>
  </si>
  <si>
    <t>Venöz kan alma uygulamasını öğrenir ve uygular./Periferik kan yayması preparatı hazırlayabilir ve spesifik boyalar kullanarak preparatı mikroskop altında incelemeye hazır hale getirebilir.</t>
  </si>
  <si>
    <t>Venöz kan alma uygulamasını öğrenir ve uygular./Hazırlanmış preparatı mikroskop altında inceleyerek hücrelerin şekilleri, boyanma özellikleri ve sayım yöntemleri hakkında bilgi verebilir.</t>
  </si>
  <si>
    <t>PDÖ 1</t>
  </si>
  <si>
    <t>PDÖ 2</t>
  </si>
  <si>
    <t>PDÖ 3</t>
  </si>
  <si>
    <t>11TEBAD.01</t>
  </si>
  <si>
    <t>Tıp Eğitiminin amacı,tarihi ve gelişimi. (1 Saa)</t>
  </si>
  <si>
    <t>Yetişkin eğitimi ( 1 saat)</t>
  </si>
  <si>
    <t>Tıp eğitiminde öğrenme yöntemi (1 saat)</t>
  </si>
  <si>
    <t>Tıp eğitiminde ölçme değerlendirme (1 saat)</t>
  </si>
  <si>
    <t>Neden Probleme dayalı öğrenim 1 (PDÖ) ( 1 saat )</t>
  </si>
  <si>
    <t>Neden Probleme dayalı öğrenim 2(PDÖ) ( 1saat )</t>
  </si>
  <si>
    <t>PDÖ tanıtım dersi 1 ( 1 saat)</t>
  </si>
  <si>
    <t>PDÖ tanıtım dersi2 ( 1 saat)</t>
  </si>
  <si>
    <t>11TEBAD.09</t>
  </si>
  <si>
    <t>PDÖ tanıtım dersi 3( 1 saat)</t>
  </si>
  <si>
    <t>PDÖ Uygulama</t>
  </si>
  <si>
    <t>14 TEBAD.01KDT</t>
  </si>
  <si>
    <t>Neden KDT 1(1 Saat) (KANITA DAYALI TIP)</t>
  </si>
  <si>
    <t>14 TEBAD.02KDT</t>
  </si>
  <si>
    <t>NedenKDT 2(1 Saat)</t>
  </si>
  <si>
    <t>14 TEBAD.03KDT</t>
  </si>
  <si>
    <t>Neden KDT 3(1 Saat)</t>
  </si>
  <si>
    <t>Kanıta Dayalı Tıbbın (KDT) amacı, teşhisten tedaviye kullanımını bilir.</t>
  </si>
  <si>
    <t>TEBAD KDT</t>
  </si>
  <si>
    <t>TEBAT KDT Uygulama</t>
  </si>
  <si>
    <t>14TEBAD.L01</t>
  </si>
  <si>
    <t>14TEBAD.L02</t>
  </si>
  <si>
    <t>TEBAD PDÖ Uygulama</t>
  </si>
  <si>
    <t>13TTE.01</t>
  </si>
  <si>
    <t>13TTE.02</t>
  </si>
  <si>
    <t>13TTE.04</t>
  </si>
  <si>
    <t>13TTE.05</t>
  </si>
  <si>
    <t>13TTE.06</t>
  </si>
  <si>
    <t>13TTE.07</t>
  </si>
  <si>
    <t xml:space="preserve">Tütün ve Bağımlılık Yapıcı Maddeler </t>
  </si>
  <si>
    <t xml:space="preserve">KDT uygulaması </t>
  </si>
  <si>
    <t>Prof. Dr. Mahmut BAYKAN</t>
  </si>
  <si>
    <t>Mikrobiyoloji bilimini tanımlayabilme ve tıp, endüstri ve çevre alanlarındaki önemini açıklayabilme.</t>
  </si>
  <si>
    <t>Mikroorganizmaların taksonomik sınıflandırma hiyerarşisini (domain, alem, şube vb.) ve üç domain sisteminin (Bakteri, Arkea, Ökarya) temelini açıklayabilme.</t>
  </si>
  <si>
    <t>13TMB.03</t>
  </si>
  <si>
    <t>Flora, Parazitlik, Patojenite, Mikroorganizma Çevre İlişkisi</t>
  </si>
  <si>
    <t>Normal flora, parazitlik, kommensalizm, mutualizm ve patojenite kavramlarını tanımlayabilme ve birbirinden ayırt edebilme.</t>
  </si>
  <si>
    <t>13TMB.04</t>
  </si>
  <si>
    <t>Parazit Konak İlişkisi</t>
  </si>
  <si>
    <t>Parazitik bir yaşam döngüsündeki konak tiplerini (son konak, ara konak) ve vektörleri (mekanik, biyolojik) tanımlayabilme.</t>
  </si>
  <si>
    <t>Bakteri hücrelerinin temel morfolojilerini (kok, basil, spiral) ve dizilişlerini (diplo, strepto, staphilo) tanımlayabilme.</t>
  </si>
  <si>
    <t>Bakteri hücre duvarının yapısını ve işlevini, Gram-pozitif ve Gram-negatif tipler arasındaki farkları belirterek açıklayabilme.</t>
  </si>
  <si>
    <t>13TMB.07</t>
  </si>
  <si>
    <t>Bakterilerin Genel Özellikleri-3</t>
  </si>
  <si>
    <t>Kapsül, flagella ve pilus gibi bakteri hücre duvarının dışındaki yapıları ve işlevlerini sayabilme.</t>
  </si>
  <si>
    <t>13TMB.08</t>
  </si>
  <si>
    <t>Bakterilerin Genel Özellikleri-4</t>
  </si>
  <si>
    <t>Nükleoid, ribozom ve endospor gibi bakteri hücresinin iç yapılarını ve görevlerini tanımlayabilme.</t>
  </si>
  <si>
    <t>Bakteri kromozomunun yapısını açıklayabilme ve ikili fisyon ile DNA replikasyon sürecini özetleyebilme.</t>
  </si>
  <si>
    <t>Bakterilerde yatay gen transferi mekanizmalarını (transformasyon, transdüksiyon, konjugasyon) açıklayabilme.</t>
  </si>
  <si>
    <t>13TMB.11</t>
  </si>
  <si>
    <t>Virüslerin Genel Özellikleri ve Sınıflaması-1</t>
  </si>
  <si>
    <t>Bir virüsü zorunlu hücre içi paraziti olarak tanımlayabilme ve temel yapısal bileşenlerini (nükleik asit, kapsid, zarf) sayabilme.</t>
  </si>
  <si>
    <t>13TMB.12</t>
  </si>
  <si>
    <t>Virüslerin Genel Özellikleri ve Sınıflaması-2</t>
  </si>
  <si>
    <t>Virüsleri genom tiplerine ve replikasyon stratejilerine göre gruplandıran Baltimore sınıflandırma sistemini açıklayabilme.</t>
  </si>
  <si>
    <t>13TMB.13</t>
  </si>
  <si>
    <t>Mantarların Genel Özellikleri ve Sınıflaması-1</t>
  </si>
  <si>
    <t>Maya ve küf mantarlarını morfolojilerine ve üreme şekillerine göre birbirinden ayırt edebilme.</t>
  </si>
  <si>
    <t>13TMB.14</t>
  </si>
  <si>
    <t>Mantarların Genel Özellikleri ve Sınıflaması-2</t>
  </si>
  <si>
    <t>Mantarları ana filumlarına göre sınıflandırabilme ve patojen mantarlardaki dimorfizm kavramını tanımlayabilme.</t>
  </si>
  <si>
    <t>Tıbbi öneme sahip parazitleri iki ana gruba (protozoonlar ve helmintler) ayırabilme.</t>
  </si>
  <si>
    <t>Protozoonları hareketlerine, helmintleri ise nematod, sestod ve trematod olarak alt gruplarına ayırabilme.</t>
  </si>
  <si>
    <t>13TMB.17</t>
  </si>
  <si>
    <t>Mikroorganizmaların Dış Ortamda Üreme Hızları</t>
  </si>
  <si>
    <t>Bakteriyel üreme eğrisinin dört fazını (lag, log, durma, ölüm) ve mikrobiyal üremeyi etkileyen faktörleri açıklayabilme.</t>
  </si>
  <si>
    <t>Antijen, antikor gibi temel immünoloji terimlerini tanımlayabilme ve doğal ile kazanılmış bağışıklık arasındaki farkı belirtebilme.</t>
  </si>
  <si>
    <t>Birincil ve ikincil lenfoid organları sayabilme ve immün sistemdeki rollerini açıklayabilme.</t>
  </si>
  <si>
    <t>Kazanılmış bağışıklık yanıtının iki kolunu (humoral ve hücresel bağışıklık) ve temel işleyişlerini tanımlayabilme.</t>
  </si>
  <si>
    <t>11BIS010</t>
  </si>
  <si>
    <t>11BIS013</t>
  </si>
  <si>
    <t>11BIS014</t>
  </si>
  <si>
    <t>Tek ve İki Örneklem Testleri Uygulaması - 1</t>
  </si>
  <si>
    <t>Tek ve İki Örneklem Testleri Uygulaması - 2</t>
  </si>
  <si>
    <t>12BIS13</t>
  </si>
  <si>
    <t>12BIS14</t>
  </si>
  <si>
    <t>12BIS15</t>
  </si>
  <si>
    <t>12BIS16</t>
  </si>
  <si>
    <t>Çok Örneklem Testleri Uygulaması - 1</t>
  </si>
  <si>
    <t>12BIS17</t>
  </si>
  <si>
    <t>12BIS18</t>
  </si>
  <si>
    <t>Çok Örneklem Testleri Uygulaması - 2</t>
  </si>
  <si>
    <t>12BIS19</t>
  </si>
  <si>
    <t>12BIS20</t>
  </si>
  <si>
    <t>Kategorik Değişkenlerde Örneklem Testleri Uygulaması - 1</t>
  </si>
  <si>
    <t>Kategorik Değişkenlerde Örneklem Testleri Uygulaması - 2</t>
  </si>
  <si>
    <t>13BIS11</t>
  </si>
  <si>
    <t>13BIS12</t>
  </si>
  <si>
    <t>Korelasyon ve Regresyon Analizleri Uygulaması - 1</t>
  </si>
  <si>
    <t>13BIS13</t>
  </si>
  <si>
    <t>13BIS14</t>
  </si>
  <si>
    <t>Korelasyon ve Regresyon Analizleri Uygulaması - 2</t>
  </si>
  <si>
    <t>13BIS15</t>
  </si>
  <si>
    <t>13BIS16</t>
  </si>
  <si>
    <t>13BIS17</t>
  </si>
  <si>
    <t>13BIS18</t>
  </si>
  <si>
    <t>Faktör Analizi Uygulaması - 1</t>
  </si>
  <si>
    <t>13BIS19</t>
  </si>
  <si>
    <t>13BIS20</t>
  </si>
  <si>
    <t>Faktör Analizi Uygulaması - 2</t>
  </si>
  <si>
    <t>13BIS21</t>
  </si>
  <si>
    <t>13BIS22</t>
  </si>
  <si>
    <t>Sağlık Analına Özel İstatistiksel Yöntemler 1</t>
  </si>
  <si>
    <t>Sağlık Analına Özel İstatistiksel Yöntemler 2</t>
  </si>
  <si>
    <t>14BIS.03</t>
  </si>
  <si>
    <t>14BIS.04</t>
  </si>
  <si>
    <t>Kaplan-Meier Analizi Uygulaması</t>
  </si>
  <si>
    <t>Kaplan-Meier yönteminini uygulayabilir. Sonuçlarını yorumlayabilir.</t>
  </si>
  <si>
    <t>14BIS.15</t>
  </si>
  <si>
    <t>14BIS.16</t>
  </si>
  <si>
    <t>ROC Analizi Uygulaması - 1</t>
  </si>
  <si>
    <t>ROC analizini uygulayabilir. Sonuçlarını yorumlayabilir.</t>
  </si>
  <si>
    <t>14BIS.17</t>
  </si>
  <si>
    <t>14BIS.18</t>
  </si>
  <si>
    <t>ROC Analizi Uygulaması - 2</t>
  </si>
  <si>
    <t>14BIS.19</t>
  </si>
  <si>
    <t>14BIS.20</t>
  </si>
  <si>
    <t>12FIZ.L01/12BYF.L01</t>
  </si>
  <si>
    <t>12FIZ.L02/12BYF.L02</t>
  </si>
  <si>
    <t>Fizyoloji Uygulama A Grubu/Biyofizik Uygulama B grubu</t>
  </si>
  <si>
    <t>Fizyoloji Uygulama B Grubu/Biyofizik Uygulama A grubu</t>
  </si>
  <si>
    <t>Laboratuvar kuralları ve güvenliği - 1/Membran Potansiyeli, Nernst Potansiyeli Hesabı</t>
  </si>
  <si>
    <t>Laboratuvar kuralları ve güvenliği - 2/Membran Potansiyeli, Nernst Potansiyeli Hesabı</t>
  </si>
  <si>
    <t>Doç. Dr. Bülent IŞIK, Prof. Dr. Füsun SONAR, Dr. Öğr. Üyesi Derviş DAŞDELEN,  Öğr. Gör. Mustafa ÖZDAMAR 1-2, / Prof. Dr. A. Cihangir UĞUZ</t>
  </si>
  <si>
    <t>Prof. Dr. A. Cihangir UĞUZ</t>
  </si>
  <si>
    <t>13HIS.L14/13BYF.L01</t>
  </si>
  <si>
    <t>13HIS.L15/13BYF.L02</t>
  </si>
  <si>
    <t>Histoloji ve Embriyoloji A Grubu/Biyofizik Uygulama B Grubu</t>
  </si>
  <si>
    <t>Histoloji ve Embriyoloji B Grubu/Biyofizik Uygulama A Grubu</t>
  </si>
  <si>
    <t>Kemik dokusu çeşitleri/Biyomekanik Uygulamalar</t>
  </si>
  <si>
    <t>Epifiz plağı/Biyomekanik Uygulamalar</t>
  </si>
  <si>
    <t>Prof.Dr.Murat Çetin Rağbetli/Prof. Dr. A. Cihangir UĞUZ</t>
  </si>
  <si>
    <t>14ANT.L.13/14BYF.L01</t>
  </si>
  <si>
    <t>14ANT.L.14/14BYF.L02</t>
  </si>
  <si>
    <t>Anatomi Uygulama A Grubu/Biyofizik Uygulama B Grubu</t>
  </si>
  <si>
    <t>Anatomi Uygulama B Grubu/Biyofizik Uygulama A Grubu</t>
  </si>
  <si>
    <t>Üst ekstremite arterleri, venleri ve lenfatik yapıları/EMG</t>
  </si>
  <si>
    <t>Fossa axillaris./EMG</t>
  </si>
  <si>
    <t>Prof. Dr. Figen TAŞER, Doç. Dr. Ahmet DURSUN, Dr. Öğr. Üyesi Ali KELEŞ/Prof. Dr. A. Cihangir UĞUZ</t>
  </si>
  <si>
    <t>Üst ekstremitede bulunan arterleri, venleri ve lenfatik yapıları kadavra ve/veya maket üzerinde gösterip, açıklar./Sinir-Kas Sistemi Üzerinden Elektriksel Aktiviteleri Kaydeder</t>
  </si>
  <si>
    <t>Fossa axillarisin sınırlarını ve içinden geçen oluşumları kadavra ve/veya maket üzerinde gösterip, açıklar./Sinir-Kas Sistemi Üzerinden Elektriksel Aktiviteleri Kaydeder</t>
  </si>
  <si>
    <t>Doç. Dr. Okan İMRE</t>
  </si>
  <si>
    <t>Uzm.Dr. Metehan KOPAN</t>
  </si>
  <si>
    <t>10:00 KURUL 3 TEORİK SINAVI</t>
  </si>
  <si>
    <t>10:00 KURUL 4 TEORİK SINAVI</t>
  </si>
  <si>
    <t>10:00 KURUL 2 TEORİK SINAVI</t>
  </si>
  <si>
    <t>10:00 KURUL 1 TEORİK SINAVI</t>
  </si>
  <si>
    <t>Teorik ders saati toplamı: 116</t>
  </si>
  <si>
    <t>Pratik ders saati toplamı: 34</t>
  </si>
  <si>
    <t>Pratik Puanı: 23</t>
  </si>
  <si>
    <t>Teorik Puanı: 77</t>
  </si>
  <si>
    <t>Teorik ders saati toplamı: 156</t>
  </si>
  <si>
    <t>Pratik ders saati toplamı : 22</t>
  </si>
  <si>
    <t>Teorik puan: 88</t>
  </si>
  <si>
    <t>Uygulama Puanı: 12</t>
  </si>
  <si>
    <t>Teorik Soru Sayısı</t>
  </si>
  <si>
    <t>Pratik ders saati toplamı: 68</t>
  </si>
  <si>
    <t>Teorik ders saati toplamı: 150</t>
  </si>
  <si>
    <t>Teorik Puanı: 69</t>
  </si>
  <si>
    <t>Uygulama Puanı: 31</t>
  </si>
  <si>
    <t>Pratik ders saati toplamı: 48</t>
  </si>
  <si>
    <t>Teorik ders saati toplamı: 146</t>
  </si>
  <si>
    <t>Teorik Puanı: 75</t>
  </si>
  <si>
    <t>Uygulama Puanı: 25</t>
  </si>
  <si>
    <t>TEBAD Uygulama</t>
  </si>
  <si>
    <t>final</t>
  </si>
  <si>
    <t>12 Kasım Çarşamba</t>
  </si>
  <si>
    <t>10 kasım Pazartesi</t>
  </si>
  <si>
    <t>TATİL – Cumhuriyet Bayramı Arefesi (öğleden sonra)</t>
  </si>
  <si>
    <t>TATİL – Cumhuriyet Bayramı</t>
  </si>
  <si>
    <t>TATİL – Yılbaşı</t>
  </si>
  <si>
    <t>TATİL – Ulusal Egemenlik ve Çocuk Bayramı</t>
  </si>
  <si>
    <t>TATİL – Emek ve Dayanışma Günü</t>
  </si>
  <si>
    <t>TATİL – Atatürk’ü Anma, Gençlik ve Spor Bayramı</t>
  </si>
  <si>
    <t>TATİL – Kurban Bayramı Arefesi (öğleden sonra)</t>
  </si>
  <si>
    <t>TATİL – Kurban Bayramı 1. Gün</t>
  </si>
  <si>
    <t>TATİL – Kurban Bayramı 2. Gün</t>
  </si>
  <si>
    <t>TATİL – Kurban Bayramı 3. Gün</t>
  </si>
  <si>
    <t>14ANT.L.11/14FIZ.L03</t>
  </si>
  <si>
    <t>14ANT.L.12/14FIZ.L04</t>
  </si>
  <si>
    <t>14TKB.L05/14HIS.L03</t>
  </si>
  <si>
    <t>14TKB.L06/14HIS.L04</t>
  </si>
  <si>
    <t>Venöz damar yolu açma uygulamasını öğrenir ve uygular./Beyin, beyincik, omurilik ve periferik sinirlerin genel histolojik düzenlenişini mikroskopta inceleyebilir. Sinir liflerinin ve nöronların bulunduğu yere göre ak madde/gri madde ayrımı yapabilir.</t>
  </si>
  <si>
    <t>.Düz kas ve kalp kasının genel histolojik yapısını mikroskopta inceleyerek hücrelerin yerleşimini ve şekillerini açıklayabilir.</t>
  </si>
  <si>
    <t>Venöz damar yolu açma uygulamasını öğrenir ve uygular./Sinir dokusunun büyük ve küçük boyutlu nöronlarını ve glia hücrelerini mikroskopta inceleyerek birbirinden ayırt edebilir</t>
  </si>
  <si>
    <t>Neden KDT 2(1 Saat)</t>
  </si>
  <si>
    <t>Plexus cervicalis/İskelet kası kasılma tiplerinin laboratuvarda değerlendirilmesi</t>
  </si>
  <si>
    <t>Plexus brachialis/İskelet kası kasılma tiplerinin laboratuvarda değerlendirilmesi</t>
  </si>
  <si>
    <t>Ayak kasları.</t>
  </si>
  <si>
    <t>MAZERET SINAVLARI: 15-16 Haziran 2026</t>
  </si>
  <si>
    <t xml:space="preserve">1. DÖNEM 22/09/2025-16/01/2026             2. DÖNEM 02/02/2026-12/06/2026 </t>
  </si>
  <si>
    <t>Anatomi Uygulama A Grubu</t>
  </si>
  <si>
    <t>Anatomi Uygulama B Grubu</t>
  </si>
  <si>
    <t>Ayak kaslarını kadavra ve/veya maket üzerinde gösterip,açıklar.</t>
  </si>
  <si>
    <t>14TKB.L01</t>
  </si>
  <si>
    <t>14TKB.L02</t>
  </si>
  <si>
    <t xml:space="preserve">Subcutan girişimsel işlem uygulama becerisi-Intramusküler  enjeksiyon uygulama becerisi </t>
  </si>
  <si>
    <t>Kaslar, fascialar, arterler, venler ve lenfatik yapılar hakkında genel bilgi</t>
  </si>
  <si>
    <t>Kasların genel özelliklerini, Arterleri venleri lenfatik yapıları maket ve/veya kadavra, kemik üzerinden açıklar.</t>
  </si>
  <si>
    <t>Yüz bölgesinde bulunan kaslar</t>
  </si>
  <si>
    <t>Yüz bölgesinde bulunan kasları kadavra ve/veya maket üzerinde gösterip, açıklar.</t>
  </si>
  <si>
    <t xml:space="preserve">Boyun kasları </t>
  </si>
  <si>
    <t>14ANT.L.05/14FIZ.L01</t>
  </si>
  <si>
    <t>14ANT.L.06/14FIZ.L02</t>
  </si>
  <si>
    <t>Arteria subclavia ve dalları/Elektromiyografi</t>
  </si>
  <si>
    <t>Boyun venleri, pectoral ve abdominal bölge kasları/Elektromiyografi</t>
  </si>
  <si>
    <t>A. subclavia dallarını kadavra ve/veya maket üzerinde gösterip, açıklar./Elektromiyografinin fizyolojik mekanizmalarını açıklar.</t>
  </si>
  <si>
    <t>Boyun venleri, pectoral bölge kasları, abdominal bölge kaslarını kadavra ve/veya maket üzerinde gösterip, açıklar./Elektromiyografinin fizyolojik mekanizmalarını açıklar.</t>
  </si>
  <si>
    <t xml:space="preserve">Omuz kasları </t>
  </si>
  <si>
    <t xml:space="preserve">Kol kasları </t>
  </si>
  <si>
    <t>Omuz ve kol bölgesindeki kaslar</t>
  </si>
  <si>
    <t>Omuz ve kol bölgesindeki kasları kadavra ve/veya maket üzerinde gösterip açıklar.</t>
  </si>
  <si>
    <t>Ön kolun ön bölgesindeki kaslar</t>
  </si>
  <si>
    <t>Ön kol ön bölgesindeki kasları kadavra ve/veya maket üzerinde gösterip açıklar.</t>
  </si>
  <si>
    <t>Ön kolun arka bölgesindeki kaslar</t>
  </si>
  <si>
    <t>Ön kolun arka bölgesindeki kaslar kadavra ve/veya maket üzerinde gösterip, açıklar.</t>
  </si>
  <si>
    <t>El kasları</t>
  </si>
  <si>
    <t>El kasları kadavra ve/veya maket üzerinde gösterip, açıklar.</t>
  </si>
  <si>
    <t xml:space="preserve">Spinal sinirler hakkında genel bilgi </t>
  </si>
  <si>
    <t>Plexus cervicalis kadavra ve/veya maket üzerinde gösterip,açıklar./İskelet kası kasılma tiplerinin laboratuvarda değerlendirilmesini gösterir.</t>
  </si>
  <si>
    <t>Plexus brachialis kadavra ve/veya maket üzerinde gösterip,açıklar./İskelet kası kasılma tiplerinin laboratuvarda değerlendirilmesini gösterir.</t>
  </si>
  <si>
    <t xml:space="preserve">Fossa axillaris </t>
  </si>
  <si>
    <t xml:space="preserve">Gluteal bölge kasları </t>
  </si>
  <si>
    <t xml:space="preserve">Ayak plantar bölge kasları </t>
  </si>
  <si>
    <t xml:space="preserve">Ayak dorsal bölge kasları </t>
  </si>
  <si>
    <t xml:space="preserve">Anatomi Demonstrasyon </t>
  </si>
  <si>
    <t>Kasları bir bütün halinde değerlendirir ve açıklar.Periferik damar ve sinirleri bir bütün halinde değerlendirir ve açıklar.</t>
  </si>
  <si>
    <t xml:space="preserve">Plexus lumbosacralisi kadavra ve/veya maket üzerinde gösterip, açıklar. </t>
  </si>
  <si>
    <t xml:space="preserve">Alt ekstremitede bulunan arterleri, venleri ve lenfatik yapıları kadavra ve/veya maket üzerinde gösterip, açıklar. </t>
  </si>
  <si>
    <t>Columna vertebralis ve Toraks Eklemelri/Kan alma teknikleri</t>
  </si>
  <si>
    <t>Üst Ekstremite Eklemeleri/Hemoglobin, hematokrit ve sedimentasyon ölçümü</t>
  </si>
  <si>
    <t>Alt Ekstremite Eklemleri/Kanama-pıhtılaşma zamanı belirleme</t>
  </si>
  <si>
    <t>10:00 ANATOMİ UYGULAMA SINAVI</t>
  </si>
  <si>
    <t>13:30 FİZYOLOJİ UYGULAMA SINAVI</t>
  </si>
  <si>
    <t>13:30 HİSTOLOJİ VE EMBRİYOLOJİ UYGULAMA SINAVI</t>
  </si>
  <si>
    <t xml:space="preserve">
13:30 KLİNİK BECERİLER UYGULAMA SINAVI</t>
  </si>
  <si>
    <t>10:00 KURUL TEORİK SINAVI</t>
  </si>
  <si>
    <t>10:00 HİSTOLOJİ VE EMBRİYOLOJİ UYGULAMA SINAVI</t>
  </si>
  <si>
    <t>ÖĞLE ARASI</t>
  </si>
  <si>
    <t xml:space="preserve">KAMPÜS TANITIMI ve UYUM PROGRAMI </t>
  </si>
  <si>
    <t>19 Ocak Pazartesi</t>
  </si>
  <si>
    <t>20 Ocak Salı</t>
  </si>
  <si>
    <t>21 Ocak Çarşamba</t>
  </si>
  <si>
    <t>22 Ocak Perşembe</t>
  </si>
  <si>
    <t>23 Ocak Cuma</t>
  </si>
  <si>
    <t>26 Ocak Pazartesi</t>
  </si>
  <si>
    <t>27 Ocak Salı</t>
  </si>
  <si>
    <t>28 Ocak Çarşamba</t>
  </si>
  <si>
    <t>29 Ocak Perşembe</t>
  </si>
  <si>
    <t>30 Ocak Cuma</t>
  </si>
  <si>
    <t>20 Şubat  Cuma</t>
  </si>
  <si>
    <t>27 Şubat  Cuma</t>
  </si>
  <si>
    <t>3 Mart Salı</t>
  </si>
  <si>
    <t>5 Mart Perşembe</t>
  </si>
  <si>
    <t>6 Mart Cuma</t>
  </si>
  <si>
    <t>9 Mart  Pazartesi</t>
  </si>
  <si>
    <t>10 Mart Salı</t>
  </si>
  <si>
    <t>12 Mart Perşembe</t>
  </si>
  <si>
    <t>13 Mart Cuma</t>
  </si>
  <si>
    <t>17  Mart Salı</t>
  </si>
  <si>
    <t>23 Mart Pazartesi</t>
  </si>
  <si>
    <t>14. HAFTA</t>
  </si>
  <si>
    <t>14TKB.L07</t>
  </si>
  <si>
    <t>14TKB.L08/</t>
  </si>
  <si>
    <t>14TKB.L08</t>
  </si>
  <si>
    <t>Venöz kan alma uygulaması (Uygulama) 3</t>
  </si>
  <si>
    <t>Venöz kan alma uygulaması (Uygulama) 4</t>
  </si>
  <si>
    <t>14 Mart Tıp Bayramı ve Önlük Giyme Töreni</t>
  </si>
  <si>
    <t xml:space="preserve">Teorik ders saati toplamı: </t>
  </si>
  <si>
    <t>Pratik ders saati toplamı :</t>
  </si>
  <si>
    <r>
      <rPr>
        <b/>
        <sz val="12"/>
        <color indexed="8"/>
        <rFont val="Times New Roman"/>
        <family val="1"/>
        <charset val="162"/>
      </rPr>
      <t>Dönem I Koordinatörü:</t>
    </r>
    <r>
      <rPr>
        <sz val="12"/>
        <color indexed="8"/>
        <rFont val="Times New Roman"/>
        <family val="1"/>
        <charset val="162"/>
      </rPr>
      <t xml:space="preserve">  Dr. Öğr. Üyesi Serkan KÜÇÇÜKTÜRK</t>
    </r>
  </si>
  <si>
    <r>
      <rPr>
        <b/>
        <sz val="12"/>
        <color indexed="8"/>
        <rFont val="Times New Roman"/>
        <family val="1"/>
        <charset val="162"/>
      </rPr>
      <t>Dönem I Koordinatörü:</t>
    </r>
    <r>
      <rPr>
        <sz val="12"/>
        <color indexed="8"/>
        <rFont val="Times New Roman"/>
        <family val="1"/>
        <charset val="162"/>
      </rPr>
      <t xml:space="preserve">  Dr. Öğr.Serkan KÜÇÇÜKTÜRK</t>
    </r>
  </si>
  <si>
    <t>Bağımlılıkla Mücadele</t>
  </si>
  <si>
    <t>13BMÜ1</t>
  </si>
  <si>
    <t>13BMÜ2</t>
  </si>
  <si>
    <t>13BMÜ3</t>
  </si>
  <si>
    <t>13BMÜ4</t>
  </si>
  <si>
    <t>13BMÜ5</t>
  </si>
  <si>
    <t>13BMÜ6</t>
  </si>
  <si>
    <t>13BMÜ7</t>
  </si>
  <si>
    <t>13BMÜ8</t>
  </si>
  <si>
    <t>13BMÜ9</t>
  </si>
  <si>
    <t>13BMÜ10</t>
  </si>
  <si>
    <t>13BMÜ11</t>
  </si>
  <si>
    <t>13BMÜ12</t>
  </si>
  <si>
    <t>13BMÜ13</t>
  </si>
  <si>
    <t>13BMÜ14</t>
  </si>
  <si>
    <t>13BMÜ15</t>
  </si>
  <si>
    <t>13BMÜ16</t>
  </si>
  <si>
    <t>Pratik Puan</t>
  </si>
  <si>
    <t>1. Kurul</t>
  </si>
  <si>
    <t>2. Kurul</t>
  </si>
  <si>
    <t>3. Kurul</t>
  </si>
  <si>
    <t>4. Kurul</t>
  </si>
  <si>
    <t>Tıbbi Mikrobiyoloji Laboratuvar</t>
  </si>
  <si>
    <t>HÜCRELERARASI İLETİŞİM VE İSKELET SİSTEMİ
(7 Hafta)</t>
  </si>
  <si>
    <t>HAREKET SİSTEMİNİN YAPISAL TEMELLERİ
(9 Hafta)</t>
  </si>
  <si>
    <t>HAREKET SİSTEMİ 
(13 Hafta)</t>
  </si>
  <si>
    <t>HÜCRE
(8 Hafta)</t>
  </si>
  <si>
    <r>
      <rPr>
        <b/>
        <sz val="12"/>
        <color indexed="8"/>
        <rFont val="Times New Roman"/>
        <family val="1"/>
        <charset val="162"/>
      </rPr>
      <t>Dönem I Koordinatörü:</t>
    </r>
    <r>
      <rPr>
        <sz val="12"/>
        <color indexed="8"/>
        <rFont val="Times New Roman"/>
        <family val="1"/>
        <charset val="162"/>
      </rPr>
      <t xml:space="preserve">  Dr. Öğr. Üyesi Serkan Küççüktürk</t>
    </r>
  </si>
  <si>
    <t>Dr. Öğr. Üyesi Ayşegül Kırkaş</t>
  </si>
  <si>
    <t>Uzm. Dr. Halim ibrahim Daylan</t>
  </si>
  <si>
    <t>Dr. Öğr. Üyesi Dudu Demiröz</t>
  </si>
  <si>
    <t>Dr. Öğr. Üyesi Dudu demiröz</t>
  </si>
  <si>
    <t>PDÖ 4</t>
  </si>
  <si>
    <t>PDÖ 5</t>
  </si>
  <si>
    <t>PDÖ 6</t>
  </si>
  <si>
    <t>k.</t>
  </si>
  <si>
    <t>13BYF.01</t>
  </si>
  <si>
    <t>13BYF.02</t>
  </si>
  <si>
    <t>13BYF.03</t>
  </si>
  <si>
    <t>13BYF.04</t>
  </si>
  <si>
    <t>13BYF.05</t>
  </si>
  <si>
    <t>13TBK.01</t>
  </si>
  <si>
    <t>13TBK.02</t>
  </si>
  <si>
    <t>13TBK.05</t>
  </si>
  <si>
    <t>13TBK.06</t>
  </si>
  <si>
    <t>13BAM.1</t>
  </si>
  <si>
    <t>13BAM.2</t>
  </si>
  <si>
    <t>13BAM.3</t>
  </si>
  <si>
    <t>13BAM.4</t>
  </si>
  <si>
    <t>13BAM.5</t>
  </si>
  <si>
    <t>13BAM.6</t>
  </si>
  <si>
    <t>13BAM.7</t>
  </si>
  <si>
    <t>13BAM.8</t>
  </si>
  <si>
    <t>13BAM.9</t>
  </si>
  <si>
    <t>13BAM.10</t>
  </si>
  <si>
    <t>13BAM.11</t>
  </si>
  <si>
    <t>13BAM.12</t>
  </si>
  <si>
    <t>13BAM.13</t>
  </si>
  <si>
    <t>13BAM.14</t>
  </si>
  <si>
    <t>13BAM.15</t>
  </si>
  <si>
    <t>13BAM.16</t>
  </si>
  <si>
    <t>14HIS.01</t>
  </si>
  <si>
    <t>14HIS.02</t>
  </si>
  <si>
    <t>14HIS.03</t>
  </si>
  <si>
    <t>14HIS.04</t>
  </si>
  <si>
    <t>14HIS.05</t>
  </si>
  <si>
    <t>14HIS.06</t>
  </si>
  <si>
    <t>14HIS.07</t>
  </si>
  <si>
    <t>14HIS.08</t>
  </si>
  <si>
    <t>14HIS.10</t>
  </si>
  <si>
    <t>14HIS.11</t>
  </si>
  <si>
    <t>14BYF.01</t>
  </si>
  <si>
    <t>14BYF.02</t>
  </si>
  <si>
    <t>14BYF.03</t>
  </si>
  <si>
    <t>14BYF.04</t>
  </si>
  <si>
    <t>14BYF.05</t>
  </si>
  <si>
    <t>14BYF.06</t>
  </si>
  <si>
    <t>14BYF.07</t>
  </si>
  <si>
    <t>14BYF.08</t>
  </si>
  <si>
    <t>14BYF.09</t>
  </si>
  <si>
    <t>14BYF.10</t>
  </si>
  <si>
    <t>14BYF.11</t>
  </si>
  <si>
    <t>14TEBAD.01KDT</t>
  </si>
  <si>
    <t>14TEBAD.02KDT</t>
  </si>
  <si>
    <t>14TEBAD.03KDT</t>
  </si>
  <si>
    <t>Dr. Öğretim Üyesi Sona ÇAĞLAR</t>
  </si>
  <si>
    <t>12TBK.26</t>
  </si>
  <si>
    <t>12TBK.27</t>
  </si>
  <si>
    <t>12TBK.14</t>
  </si>
  <si>
    <t>12TBK.15</t>
  </si>
  <si>
    <t>12TBK.16</t>
  </si>
  <si>
    <t>12TBK.17</t>
  </si>
  <si>
    <t>12TBK.28</t>
  </si>
  <si>
    <t>12TBK.29</t>
  </si>
  <si>
    <t>12TBK.09</t>
  </si>
  <si>
    <t>14ANT.L01</t>
  </si>
  <si>
    <t>14ANT.L02</t>
  </si>
  <si>
    <t>14ANT.L03</t>
  </si>
  <si>
    <t>14ANT.L04</t>
  </si>
  <si>
    <t>14ANT.L05/14FIZ.L01</t>
  </si>
  <si>
    <t>14ANT.L06/14FIZ.L02</t>
  </si>
  <si>
    <t>14ANT.L07</t>
  </si>
  <si>
    <t>14ANT.L08</t>
  </si>
  <si>
    <t>14ANT.L09</t>
  </si>
  <si>
    <t>14ANT.L10</t>
  </si>
  <si>
    <t>14ANT.L11/14FIZ.L03</t>
  </si>
  <si>
    <t>14ANT.L12/14FIZ.L04</t>
  </si>
  <si>
    <t>14ANT.L13/14BYF.L01</t>
  </si>
  <si>
    <t>14ANT.L14/14BYF.L02</t>
  </si>
  <si>
    <t>14ANT.L15/14HIS.L07</t>
  </si>
  <si>
    <t>14ANT.L16/14HIS.L08</t>
  </si>
  <si>
    <t>14ANT.L17/14FIZ.L05</t>
  </si>
  <si>
    <t>14ANT.L18/14FIZ.L06</t>
  </si>
  <si>
    <t>14ANT.L19</t>
  </si>
  <si>
    <t>14ANT.L20</t>
  </si>
  <si>
    <t>14ANT.L21</t>
  </si>
  <si>
    <t>14ANT.L22</t>
  </si>
  <si>
    <t>14TBK.06</t>
  </si>
  <si>
    <t>14TBK.07</t>
  </si>
  <si>
    <t>14TBK.10</t>
  </si>
  <si>
    <t>14TBK.11</t>
  </si>
  <si>
    <t>14TBK.12</t>
  </si>
  <si>
    <t>14TBK.15</t>
  </si>
  <si>
    <t>14TBK.16</t>
  </si>
  <si>
    <t>14TBK.13</t>
  </si>
  <si>
    <t>14TBK.14</t>
  </si>
  <si>
    <t>13:30 KURUL 1 TEORİK SINAVI</t>
  </si>
  <si>
    <t>Prof. Dr. Figen Taşer</t>
  </si>
  <si>
    <t>Doç. Dr. Ahmet Dursun</t>
  </si>
  <si>
    <t>Dr. Öğr. Üyesi Ali Keleş</t>
  </si>
  <si>
    <t>Uzm. Dr. Halim İbrahim Daylan</t>
  </si>
  <si>
    <t>13 Ocak Salı</t>
  </si>
  <si>
    <t>YARIYIL TATİLİ</t>
  </si>
  <si>
    <t>16 Mart  Pazartesi</t>
  </si>
  <si>
    <t>24  Mart Salı</t>
  </si>
  <si>
    <t>4 Hazirans Perşembe</t>
  </si>
  <si>
    <t>23 Nisan Ulusal Egemenlik ve Çocuk Bayramı</t>
  </si>
  <si>
    <t>19 Mart Ramazan Bayramı Arifesi</t>
  </si>
  <si>
    <t>20 Mart Ramazan Bayramı 1.gün</t>
  </si>
  <si>
    <t>1 Mayıs Emek ve Dayanışma Günü</t>
  </si>
  <si>
    <t>19 Mayıs Atatürk’ü Anma, Gençlik ve Spor Bayramı</t>
  </si>
  <si>
    <t>26 Mayıs Kurban Bayramı Arifesi</t>
  </si>
  <si>
    <t>27 Mayıs Kurban Bayramı 1.gün</t>
  </si>
  <si>
    <t>28 Mayıs Kurban Bayramı 2.gün</t>
  </si>
  <si>
    <t>29 Mayıs Kurban Bayramı 3.gün</t>
  </si>
  <si>
    <t>11 Hazirans Perşembe</t>
  </si>
  <si>
    <t>Soru Sayısı</t>
  </si>
  <si>
    <t>10.30 Tıbbi Biyoloji Uygulama Sınavı</t>
  </si>
  <si>
    <t>13.30 Tıbbi Biyokimya Uygulama Sınavı</t>
  </si>
  <si>
    <t>09.00 Klinik Beceriler Uygulama Sınavı</t>
  </si>
  <si>
    <t>Toplam</t>
  </si>
  <si>
    <t>Prof. Dr Füsun Sunar, Prof. Dr. Nazmi Zengin, Prof. Dr. Hayrullah Alp, Doç. Dr. Rahim Kocabaş, Dr. Öğr. Üyesi Hale Köksoy, Dr. Öğr. Üyesi Osman Yaşar Işıklı</t>
  </si>
  <si>
    <t>15:00 HİSTOLOJİ VE EMBRİYOLOJİ UYGULAMA SINAVI</t>
  </si>
  <si>
    <t>29 Haziran Pazartesi</t>
  </si>
  <si>
    <t>17 Temmuz Cuma</t>
  </si>
  <si>
    <t>10:00 KURUL BÜTÜNLEME SINAVI</t>
  </si>
  <si>
    <t>10:00 KURUL FİNAL SINAVI</t>
  </si>
  <si>
    <t>15.00 Biyofizik Uygulama Sınavı</t>
  </si>
  <si>
    <t>15.00 Tıbbi Fizyoloji Uygulama Sınavı</t>
  </si>
  <si>
    <t>12TBY.03</t>
  </si>
  <si>
    <t>12TBY.04</t>
  </si>
  <si>
    <t>10.00  Ortak Ders Sınavı</t>
  </si>
  <si>
    <t xml:space="preserve">Prof. Dr. Füsun Sunar, Prof. Dr. Rafet Yarımoğlu, Doç. Dr. Tayfun Et, Doç. Dr. Hatice Toprak, Dr. Öğr. Üyesi Fadime Pınar Ateş, Dr. Öğr. Üyesi Gökhan Karaeminoğulları, </t>
  </si>
  <si>
    <t>Uygulama Puan</t>
  </si>
  <si>
    <r>
      <rPr>
        <b/>
        <sz val="12"/>
        <color indexed="8"/>
        <rFont val="Times New Roman"/>
        <family val="1"/>
        <charset val="162"/>
      </rPr>
      <t>Dekan:</t>
    </r>
    <r>
      <rPr>
        <sz val="12"/>
        <color indexed="8"/>
        <rFont val="Times New Roman"/>
        <family val="1"/>
        <charset val="162"/>
      </rPr>
      <t xml:space="preserve">  Prof. Dr. Pembe Oltulu</t>
    </r>
  </si>
  <si>
    <r>
      <t xml:space="preserve">Dekan Yardımcısı ve Başkoordinatör: </t>
    </r>
    <r>
      <rPr>
        <sz val="12"/>
        <color theme="1"/>
        <rFont val="Times New Roman"/>
        <family val="1"/>
        <charset val="162"/>
      </rPr>
      <t>Prof. Dr. Figen Taşer</t>
    </r>
  </si>
  <si>
    <t>Dr. Öğr. Üyesi Betül TURAN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</si>
</sst>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93" x14ac:knownFonts="1">
    <font>
      <sz val="12"/>
      <color theme="1"/>
      <name val="Calibri"/>
      <family val="2"/>
      <scheme val="minor"/>
    </font>
    <font>
      <sz val="11"/>
      <color theme="1"/>
      <name val="Calibri"/>
      <family val="2"/>
      <charset val="162"/>
      <scheme val="minor"/>
    </font>
    <font>
      <sz val="11"/>
      <color theme="1"/>
      <name val="Calibri"/>
      <family val="2"/>
      <charset val="162"/>
      <scheme val="minor"/>
    </font>
    <font>
      <sz val="12"/>
      <color indexed="8"/>
      <name val="Times New Roman"/>
      <family val="1"/>
      <charset val="162"/>
    </font>
    <font>
      <b/>
      <sz val="12"/>
      <name val="Times New Roman"/>
      <family val="1"/>
      <charset val="162"/>
    </font>
    <font>
      <b/>
      <sz val="12"/>
      <color indexed="8"/>
      <name val="Times New Roman"/>
      <family val="1"/>
      <charset val="162"/>
    </font>
    <font>
      <sz val="12"/>
      <name val="Times New Roman"/>
      <family val="1"/>
      <charset val="162"/>
    </font>
    <font>
      <b/>
      <sz val="12"/>
      <color indexed="10"/>
      <name val="Times New Roman"/>
      <family val="1"/>
      <charset val="162"/>
    </font>
    <font>
      <sz val="10"/>
      <name val="Times New Roman"/>
      <family val="1"/>
      <charset val="162"/>
    </font>
    <font>
      <b/>
      <sz val="10"/>
      <name val="Times New Roman"/>
      <family val="1"/>
      <charset val="162"/>
    </font>
    <font>
      <sz val="11"/>
      <color indexed="10"/>
      <name val="Calibri"/>
      <family val="2"/>
      <charset val="162"/>
    </font>
    <font>
      <sz val="11"/>
      <name val="Times New Roman"/>
      <family val="1"/>
      <charset val="162"/>
    </font>
    <font>
      <sz val="10"/>
      <name val="Calibri"/>
      <family val="2"/>
      <charset val="162"/>
    </font>
    <font>
      <sz val="10"/>
      <name val="Times New Roman"/>
      <family val="1"/>
      <charset val="162"/>
    </font>
    <font>
      <sz val="8"/>
      <name val="Calibri"/>
      <family val="2"/>
    </font>
    <font>
      <sz val="8"/>
      <name val="Calibri"/>
      <family val="2"/>
    </font>
    <font>
      <sz val="8"/>
      <name val="Calibri"/>
      <family val="2"/>
    </font>
    <font>
      <sz val="8"/>
      <name val="Calibri"/>
      <family val="2"/>
    </font>
    <font>
      <sz val="8"/>
      <name val="Calibri"/>
      <family val="2"/>
    </font>
    <font>
      <sz val="8"/>
      <name val="Calibri"/>
      <family val="2"/>
    </font>
    <font>
      <sz val="8"/>
      <name val="Calibri"/>
      <family val="2"/>
    </font>
    <font>
      <sz val="16"/>
      <name val="Times New Roman"/>
      <family val="1"/>
      <charset val="162"/>
    </font>
    <font>
      <b/>
      <sz val="16"/>
      <name val="Times New Roman"/>
      <family val="1"/>
      <charset val="162"/>
    </font>
    <font>
      <sz val="8"/>
      <name val="Calibri"/>
      <family val="2"/>
    </font>
    <font>
      <sz val="12"/>
      <color theme="1"/>
      <name val="Calibri"/>
      <family val="2"/>
      <scheme val="minor"/>
    </font>
    <font>
      <b/>
      <sz val="12"/>
      <color rgb="FFFA7D00"/>
      <name val="Calibri"/>
      <family val="2"/>
      <scheme val="minor"/>
    </font>
    <font>
      <sz val="11"/>
      <color theme="1"/>
      <name val="Calibri"/>
      <family val="2"/>
      <scheme val="minor"/>
    </font>
    <font>
      <sz val="11"/>
      <color rgb="FF000000"/>
      <name val="Calibri"/>
      <family val="2"/>
      <charset val="162"/>
    </font>
    <font>
      <sz val="11"/>
      <color theme="1"/>
      <name val="Calibri"/>
      <family val="2"/>
      <charset val="162"/>
      <scheme val="minor"/>
    </font>
    <font>
      <sz val="11"/>
      <color rgb="FF000000"/>
      <name val="Calibri"/>
      <family val="2"/>
      <charset val="162"/>
      <scheme val="minor"/>
    </font>
    <font>
      <sz val="12"/>
      <color rgb="FFFF0000"/>
      <name val="Calibri"/>
      <family val="2"/>
      <scheme val="minor"/>
    </font>
    <font>
      <sz val="12"/>
      <color theme="1"/>
      <name val="Times New Roman"/>
      <family val="1"/>
      <charset val="162"/>
    </font>
    <font>
      <b/>
      <sz val="12"/>
      <color theme="1"/>
      <name val="Times New Roman"/>
      <family val="1"/>
      <charset val="162"/>
    </font>
    <font>
      <b/>
      <sz val="12"/>
      <color rgb="FF000000"/>
      <name val="Times New Roman"/>
      <family val="1"/>
      <charset val="162"/>
    </font>
    <font>
      <sz val="12"/>
      <color rgb="FF000000"/>
      <name val="Times New Roman"/>
      <family val="1"/>
      <charset val="162"/>
    </font>
    <font>
      <sz val="12"/>
      <color rgb="FFFF0000"/>
      <name val="Times New Roman"/>
      <family val="1"/>
      <charset val="162"/>
    </font>
    <font>
      <sz val="12"/>
      <color rgb="FF008000"/>
      <name val="Times New Roman"/>
      <family val="1"/>
      <charset val="162"/>
    </font>
    <font>
      <b/>
      <sz val="12"/>
      <color rgb="FFFF0000"/>
      <name val="Times New Roman"/>
      <family val="1"/>
      <charset val="162"/>
    </font>
    <font>
      <sz val="12"/>
      <color rgb="FF333333"/>
      <name val="Times New Roman"/>
      <family val="1"/>
      <charset val="162"/>
    </font>
    <font>
      <b/>
      <sz val="16"/>
      <color rgb="FFFF0000"/>
      <name val="Times New Roman"/>
      <family val="1"/>
      <charset val="162"/>
    </font>
    <font>
      <sz val="12"/>
      <name val="Calibri"/>
      <family val="2"/>
      <scheme val="minor"/>
    </font>
    <font>
      <b/>
      <sz val="22"/>
      <color rgb="FF000000"/>
      <name val="Times New Roman"/>
      <family val="1"/>
      <charset val="162"/>
    </font>
    <font>
      <sz val="10"/>
      <color rgb="FF000000"/>
      <name val="Times New Roman"/>
      <family val="1"/>
      <charset val="162"/>
    </font>
    <font>
      <b/>
      <sz val="10"/>
      <color rgb="FF000000"/>
      <name val="Times New Roman"/>
      <family val="1"/>
      <charset val="162"/>
    </font>
    <font>
      <sz val="10"/>
      <color theme="1"/>
      <name val="Times New Roman"/>
      <family val="1"/>
      <charset val="162"/>
    </font>
    <font>
      <sz val="10"/>
      <color rgb="FFFF0000"/>
      <name val="Times New Roman"/>
      <family val="1"/>
      <charset val="162"/>
    </font>
    <font>
      <sz val="10"/>
      <color rgb="FFFFFF00"/>
      <name val="Times New Roman"/>
      <family val="1"/>
      <charset val="162"/>
    </font>
    <font>
      <b/>
      <sz val="10"/>
      <color rgb="FFFF0000"/>
      <name val="Times New Roman"/>
      <family val="1"/>
      <charset val="162"/>
    </font>
    <font>
      <sz val="9"/>
      <color theme="1"/>
      <name val="Times New Roman"/>
      <family val="1"/>
      <charset val="162"/>
    </font>
    <font>
      <sz val="9"/>
      <color rgb="FFFF0000"/>
      <name val="Times New Roman"/>
      <family val="1"/>
      <charset val="162"/>
    </font>
    <font>
      <sz val="11"/>
      <color rgb="FFFF0000"/>
      <name val="Calibri"/>
      <family val="2"/>
      <charset val="162"/>
    </font>
    <font>
      <b/>
      <sz val="10"/>
      <color theme="1"/>
      <name val="Times New Roman"/>
      <family val="1"/>
      <charset val="162"/>
    </font>
    <font>
      <sz val="11"/>
      <color rgb="FF000000"/>
      <name val="Times New Roman"/>
      <family val="1"/>
      <charset val="162"/>
    </font>
    <font>
      <b/>
      <sz val="11"/>
      <color rgb="FF000000"/>
      <name val="Times New Roman"/>
      <family val="1"/>
      <charset val="162"/>
    </font>
    <font>
      <sz val="11"/>
      <color rgb="FFFF0000"/>
      <name val="Times New Roman"/>
      <family val="1"/>
      <charset val="162"/>
    </font>
    <font>
      <sz val="10"/>
      <color rgb="FF000000"/>
      <name val="Calibri"/>
      <family val="2"/>
      <charset val="162"/>
      <scheme val="minor"/>
    </font>
    <font>
      <sz val="9"/>
      <color rgb="FF000000"/>
      <name val="Calibri"/>
      <family val="2"/>
      <charset val="162"/>
      <scheme val="minor"/>
    </font>
    <font>
      <b/>
      <sz val="11"/>
      <color theme="1"/>
      <name val="Calibri"/>
      <family val="2"/>
      <charset val="162"/>
      <scheme val="minor"/>
    </font>
    <font>
      <b/>
      <sz val="11"/>
      <color theme="1"/>
      <name val="Times New Roman"/>
      <family val="1"/>
      <charset val="162"/>
    </font>
    <font>
      <sz val="11"/>
      <color theme="1"/>
      <name val="Times New Roman"/>
      <family val="1"/>
      <charset val="162"/>
    </font>
    <font>
      <sz val="12"/>
      <color theme="1"/>
      <name val="Calibri"/>
      <family val="2"/>
      <charset val="162"/>
      <scheme val="minor"/>
    </font>
    <font>
      <sz val="10"/>
      <color theme="1"/>
      <name val="Calibri"/>
      <family val="2"/>
      <scheme val="minor"/>
    </font>
    <font>
      <sz val="16"/>
      <color theme="1"/>
      <name val="Times New Roman"/>
      <family val="1"/>
      <charset val="162"/>
    </font>
    <font>
      <b/>
      <sz val="16"/>
      <color theme="1"/>
      <name val="Times New Roman"/>
      <family val="1"/>
      <charset val="162"/>
    </font>
    <font>
      <sz val="16"/>
      <color rgb="FF000000"/>
      <name val="Times New Roman"/>
      <family val="1"/>
      <charset val="162"/>
    </font>
    <font>
      <sz val="16"/>
      <color rgb="FFFF0000"/>
      <name val="Times New Roman"/>
      <family val="1"/>
      <charset val="162"/>
    </font>
    <font>
      <b/>
      <sz val="16"/>
      <color rgb="FF000000"/>
      <name val="Times New Roman"/>
      <family val="1"/>
      <charset val="162"/>
    </font>
    <font>
      <sz val="16"/>
      <color theme="5"/>
      <name val="Times New Roman"/>
      <family val="1"/>
      <charset val="162"/>
    </font>
    <font>
      <b/>
      <sz val="18"/>
      <color rgb="FF000000"/>
      <name val="Times New Roman"/>
      <family val="1"/>
      <charset val="162"/>
    </font>
    <font>
      <u val="double"/>
      <sz val="12"/>
      <color theme="1"/>
      <name val="Times New Roman"/>
      <family val="1"/>
      <charset val="162"/>
    </font>
    <font>
      <sz val="8"/>
      <name val="Calibri"/>
      <family val="2"/>
      <scheme val="minor"/>
    </font>
    <font>
      <sz val="12"/>
      <color rgb="FF000000"/>
      <name val="Calibri"/>
      <family val="2"/>
      <scheme val="minor"/>
    </font>
    <font>
      <b/>
      <sz val="24"/>
      <color theme="1"/>
      <name val="Times New Roman"/>
      <family val="1"/>
      <charset val="162"/>
    </font>
    <font>
      <b/>
      <sz val="24"/>
      <color rgb="FFFF0000"/>
      <name val="Times New Roman"/>
      <family val="1"/>
      <charset val="162"/>
    </font>
    <font>
      <sz val="24"/>
      <color theme="1"/>
      <name val="Calibri"/>
      <family val="2"/>
      <scheme val="minor"/>
    </font>
    <font>
      <b/>
      <sz val="13.5"/>
      <color rgb="FF000000"/>
      <name val="Arial"/>
      <family val="2"/>
      <charset val="162"/>
    </font>
    <font>
      <sz val="13.5"/>
      <color rgb="FF000000"/>
      <name val="Arial"/>
      <family val="2"/>
      <charset val="162"/>
    </font>
    <font>
      <sz val="13.5"/>
      <color rgb="FF005A95"/>
      <name val="Arial"/>
      <family val="2"/>
      <charset val="162"/>
    </font>
    <font>
      <sz val="8"/>
      <color rgb="FF000000"/>
      <name val="Arial"/>
      <family val="2"/>
      <charset val="162"/>
    </font>
    <font>
      <sz val="12"/>
      <color theme="0"/>
      <name val="Times New Roman"/>
      <family val="1"/>
      <charset val="162"/>
    </font>
    <font>
      <sz val="11"/>
      <color theme="0"/>
      <name val="Times New Roman"/>
      <family val="1"/>
      <charset val="162"/>
    </font>
    <font>
      <sz val="14"/>
      <color theme="0"/>
      <name val="Times New Roman"/>
      <family val="1"/>
      <charset val="162"/>
    </font>
    <font>
      <b/>
      <u/>
      <sz val="18"/>
      <color rgb="FFFF0000"/>
      <name val="Times New Roman"/>
      <family val="1"/>
      <charset val="162"/>
    </font>
    <font>
      <b/>
      <u/>
      <sz val="18"/>
      <color rgb="FFFF0000"/>
      <name val="Calibri"/>
      <family val="2"/>
      <scheme val="minor"/>
    </font>
    <font>
      <b/>
      <sz val="14"/>
      <color rgb="FFFF0000"/>
      <name val="Times New Roman"/>
      <family val="1"/>
      <charset val="162"/>
    </font>
    <font>
      <b/>
      <u val="double"/>
      <sz val="14"/>
      <color rgb="FFFF0000"/>
      <name val="Times New Roman"/>
      <family val="1"/>
      <charset val="162"/>
    </font>
    <font>
      <b/>
      <sz val="18"/>
      <color rgb="FFFF0000"/>
      <name val="Times New Roman"/>
      <family val="1"/>
      <charset val="162"/>
    </font>
    <font>
      <b/>
      <sz val="14"/>
      <name val="Times New Roman"/>
      <family val="1"/>
      <charset val="162"/>
    </font>
    <font>
      <b/>
      <sz val="14"/>
      <color theme="1"/>
      <name val="Times New Roman"/>
      <family val="1"/>
      <charset val="162"/>
    </font>
    <font>
      <sz val="8"/>
      <color rgb="FFFF0000"/>
      <name val="Times New Roman"/>
      <family val="1"/>
      <charset val="162"/>
    </font>
    <font>
      <sz val="14"/>
      <color rgb="FFFF0000"/>
      <name val="Times New Roman"/>
      <family val="1"/>
      <charset val="162"/>
    </font>
    <font>
      <sz val="14"/>
      <name val="Times New Roman"/>
      <family val="1"/>
      <charset val="162"/>
    </font>
    <font>
      <b/>
      <sz val="12"/>
      <color theme="0"/>
      <name val="Times New Roman"/>
      <family val="1"/>
      <charset val="162"/>
    </font>
  </fonts>
  <fills count="107">
    <fill>
      <patternFill patternType="none"/>
    </fill>
    <fill>
      <patternFill patternType="gray125"/>
    </fill>
    <fill>
      <patternFill patternType="solid">
        <fgColor rgb="FFF2F2F2"/>
      </patternFill>
    </fill>
    <fill>
      <patternFill patternType="solid">
        <fgColor rgb="FF00B0F0"/>
        <bgColor indexed="64"/>
      </patternFill>
    </fill>
    <fill>
      <patternFill patternType="solid">
        <fgColor rgb="FFFFFF00"/>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0"/>
        <bgColor indexed="64"/>
      </patternFill>
    </fill>
    <fill>
      <patternFill patternType="solid">
        <fgColor theme="0"/>
        <bgColor rgb="FFD8D8D8"/>
      </patternFill>
    </fill>
    <fill>
      <patternFill patternType="solid">
        <fgColor rgb="FFFFFFFF"/>
        <bgColor rgb="FFD9D9D9"/>
      </patternFill>
    </fill>
    <fill>
      <patternFill patternType="solid">
        <fgColor rgb="FFFFFFFF"/>
        <bgColor rgb="FFD8D8D8"/>
      </patternFill>
    </fill>
    <fill>
      <patternFill patternType="solid">
        <fgColor rgb="FFFFFFFF"/>
        <bgColor rgb="FF000000"/>
      </patternFill>
    </fill>
    <fill>
      <patternFill patternType="solid">
        <fgColor rgb="FFBFBFBF"/>
        <bgColor rgb="FF000000"/>
      </patternFill>
    </fill>
    <fill>
      <patternFill patternType="solid">
        <fgColor rgb="FFFABF8F"/>
        <bgColor rgb="FF000000"/>
      </patternFill>
    </fill>
    <fill>
      <patternFill patternType="solid">
        <fgColor rgb="FFFFFFFF"/>
        <bgColor rgb="FFFFFFFF"/>
      </patternFill>
    </fill>
    <fill>
      <patternFill patternType="solid">
        <fgColor theme="7" tint="0.79998168889431442"/>
        <bgColor indexed="64"/>
      </patternFill>
    </fill>
    <fill>
      <patternFill patternType="solid">
        <fgColor theme="0"/>
        <bgColor rgb="FFFFFFFF"/>
      </patternFill>
    </fill>
    <fill>
      <patternFill patternType="solid">
        <fgColor theme="0"/>
        <bgColor rgb="FF000000"/>
      </patternFill>
    </fill>
    <fill>
      <patternFill patternType="solid">
        <fgColor rgb="FFFFFF00"/>
        <bgColor rgb="FF000000"/>
      </patternFill>
    </fill>
    <fill>
      <patternFill patternType="solid">
        <fgColor rgb="FFFFFF00"/>
        <bgColor rgb="FFFFFF00"/>
      </patternFill>
    </fill>
    <fill>
      <patternFill patternType="solid">
        <fgColor rgb="FFFFFFFF"/>
        <bgColor rgb="FFFFFFCC"/>
      </patternFill>
    </fill>
    <fill>
      <patternFill patternType="solid">
        <fgColor theme="0"/>
        <bgColor rgb="FFFFFF00"/>
      </patternFill>
    </fill>
    <fill>
      <patternFill patternType="solid">
        <fgColor theme="2"/>
        <bgColor indexed="64"/>
      </patternFill>
    </fill>
    <fill>
      <patternFill patternType="solid">
        <fgColor theme="9"/>
        <bgColor indexed="64"/>
      </patternFill>
    </fill>
    <fill>
      <patternFill patternType="solid">
        <fgColor theme="2"/>
        <bgColor rgb="FF000000"/>
      </patternFill>
    </fill>
    <fill>
      <patternFill patternType="solid">
        <fgColor theme="4" tint="0.59999389629810485"/>
        <bgColor indexed="64"/>
      </patternFill>
    </fill>
    <fill>
      <patternFill patternType="solid">
        <fgColor theme="2"/>
        <bgColor rgb="FFD9D9D9"/>
      </patternFill>
    </fill>
    <fill>
      <patternFill patternType="solid">
        <fgColor theme="2"/>
        <bgColor rgb="FFD8D8D8"/>
      </patternFill>
    </fill>
    <fill>
      <patternFill patternType="solid">
        <fgColor theme="3" tint="0.59999389629810485"/>
        <bgColor indexed="64"/>
      </patternFill>
    </fill>
    <fill>
      <patternFill patternType="solid">
        <fgColor rgb="FFFFFF00"/>
        <bgColor rgb="FFD8D8D8"/>
      </patternFill>
    </fill>
    <fill>
      <patternFill patternType="solid">
        <fgColor rgb="FF92D050"/>
        <bgColor rgb="FF000000"/>
      </patternFill>
    </fill>
    <fill>
      <patternFill patternType="solid">
        <fgColor rgb="FF92D050"/>
        <bgColor indexed="64"/>
      </patternFill>
    </fill>
    <fill>
      <patternFill patternType="solid">
        <fgColor rgb="FF92D050"/>
        <bgColor rgb="FFD8D8D8"/>
      </patternFill>
    </fill>
    <fill>
      <patternFill patternType="solid">
        <fgColor rgb="FF92D050"/>
        <bgColor rgb="FFFFFFFF"/>
      </patternFill>
    </fill>
    <fill>
      <patternFill patternType="solid">
        <fgColor theme="3" tint="0.59999389629810485"/>
        <bgColor rgb="FF000000"/>
      </patternFill>
    </fill>
    <fill>
      <patternFill patternType="solid">
        <fgColor theme="3" tint="0.59999389629810485"/>
        <bgColor rgb="FFD8D8D8"/>
      </patternFill>
    </fill>
    <fill>
      <patternFill patternType="solid">
        <fgColor theme="3" tint="0.59999389629810485"/>
        <bgColor rgb="FFD9D9D9"/>
      </patternFill>
    </fill>
    <fill>
      <patternFill patternType="solid">
        <fgColor theme="4" tint="0.39997558519241921"/>
        <bgColor indexed="64"/>
      </patternFill>
    </fill>
    <fill>
      <patternFill patternType="solid">
        <fgColor theme="3" tint="0.59999389629810485"/>
        <bgColor rgb="FFFFFFFF"/>
      </patternFill>
    </fill>
    <fill>
      <patternFill patternType="solid">
        <fgColor theme="9"/>
        <bgColor rgb="FFD9D9D9"/>
      </patternFill>
    </fill>
    <fill>
      <patternFill patternType="solid">
        <fgColor theme="4" tint="0.39997558519241921"/>
        <bgColor rgb="FF000000"/>
      </patternFill>
    </fill>
    <fill>
      <patternFill patternType="solid">
        <fgColor theme="3" tint="-0.249977111117893"/>
        <bgColor indexed="64"/>
      </patternFill>
    </fill>
    <fill>
      <patternFill patternType="solid">
        <fgColor theme="3" tint="-0.249977111117893"/>
        <bgColor rgb="FF000000"/>
      </patternFill>
    </fill>
    <fill>
      <patternFill patternType="solid">
        <fgColor theme="7" tint="-0.249977111117893"/>
        <bgColor indexed="64"/>
      </patternFill>
    </fill>
    <fill>
      <patternFill patternType="solid">
        <fgColor theme="7" tint="0.39997558519241921"/>
        <bgColor indexed="64"/>
      </patternFill>
    </fill>
    <fill>
      <patternFill patternType="solid">
        <fgColor theme="7" tint="0.39997558519241921"/>
        <bgColor rgb="FFD8D8D8"/>
      </patternFill>
    </fill>
    <fill>
      <patternFill patternType="solid">
        <fgColor theme="7" tint="0.39997558519241921"/>
        <bgColor rgb="FF000000"/>
      </patternFill>
    </fill>
    <fill>
      <patternFill patternType="solid">
        <fgColor theme="7"/>
        <bgColor indexed="64"/>
      </patternFill>
    </fill>
    <fill>
      <patternFill patternType="solid">
        <fgColor theme="7"/>
        <bgColor rgb="FFD8D8D8"/>
      </patternFill>
    </fill>
    <fill>
      <patternFill patternType="solid">
        <fgColor theme="7"/>
        <bgColor rgb="FF000000"/>
      </patternFill>
    </fill>
    <fill>
      <patternFill patternType="solid">
        <fgColor theme="1"/>
        <bgColor indexed="64"/>
      </patternFill>
    </fill>
    <fill>
      <patternFill patternType="solid">
        <fgColor theme="0" tint="-0.34998626667073579"/>
        <bgColor indexed="64"/>
      </patternFill>
    </fill>
    <fill>
      <patternFill patternType="solid">
        <fgColor theme="0" tint="-0.34998626667073579"/>
        <bgColor rgb="FFFFFF00"/>
      </patternFill>
    </fill>
    <fill>
      <patternFill patternType="solid">
        <fgColor theme="0" tint="-0.34998626667073579"/>
        <bgColor rgb="FF000000"/>
      </patternFill>
    </fill>
    <fill>
      <patternFill patternType="solid">
        <fgColor theme="1"/>
        <bgColor rgb="FF000000"/>
      </patternFill>
    </fill>
    <fill>
      <patternFill patternType="solid">
        <fgColor theme="0" tint="-0.34998626667073579"/>
        <bgColor rgb="FFD8D8D8"/>
      </patternFill>
    </fill>
    <fill>
      <patternFill patternType="solid">
        <fgColor theme="0" tint="-0.34998626667073579"/>
        <bgColor rgb="FFD9D9D9"/>
      </patternFill>
    </fill>
    <fill>
      <patternFill patternType="solid">
        <fgColor rgb="FFFFFF00"/>
        <bgColor rgb="FFD9D9D9"/>
      </patternFill>
    </fill>
    <fill>
      <patternFill patternType="solid">
        <fgColor theme="2" tint="-0.499984740745262"/>
        <bgColor indexed="64"/>
      </patternFill>
    </fill>
    <fill>
      <patternFill patternType="solid">
        <fgColor theme="2" tint="-0.499984740745262"/>
        <bgColor rgb="FF000000"/>
      </patternFill>
    </fill>
    <fill>
      <patternFill patternType="solid">
        <fgColor theme="2" tint="-0.499984740745262"/>
        <bgColor rgb="FFD8D8D8"/>
      </patternFill>
    </fill>
    <fill>
      <patternFill patternType="solid">
        <fgColor theme="4" tint="0.39997558519241921"/>
        <bgColor rgb="FFD9D9D9"/>
      </patternFill>
    </fill>
    <fill>
      <patternFill patternType="solid">
        <fgColor rgb="FF948A54"/>
        <bgColor rgb="FF000000"/>
      </patternFill>
    </fill>
    <fill>
      <patternFill patternType="solid">
        <fgColor theme="2" tint="-0.499984740745262"/>
        <bgColor rgb="FFD9D9D9"/>
      </patternFill>
    </fill>
    <fill>
      <patternFill patternType="solid">
        <fgColor rgb="FFFF0000"/>
        <bgColor indexed="64"/>
      </patternFill>
    </fill>
    <fill>
      <patternFill patternType="solid">
        <fgColor theme="0"/>
        <bgColor rgb="FFD9D9D9"/>
      </patternFill>
    </fill>
    <fill>
      <patternFill patternType="solid">
        <fgColor theme="9" tint="0.59999389629810485"/>
        <bgColor indexed="64"/>
      </patternFill>
    </fill>
    <fill>
      <patternFill patternType="solid">
        <fgColor theme="9" tint="0.59999389629810485"/>
        <bgColor rgb="FF000000"/>
      </patternFill>
    </fill>
    <fill>
      <patternFill patternType="solid">
        <fgColor theme="9" tint="0.59999389629810485"/>
        <bgColor rgb="FFD8D8D8"/>
      </patternFill>
    </fill>
    <fill>
      <patternFill patternType="solid">
        <fgColor theme="9" tint="0.59999389629810485"/>
        <bgColor rgb="FFFFFFFF"/>
      </patternFill>
    </fill>
    <fill>
      <patternFill patternType="solid">
        <fgColor theme="4" tint="-0.499984740745262"/>
        <bgColor indexed="64"/>
      </patternFill>
    </fill>
    <fill>
      <patternFill patternType="solid">
        <fgColor theme="8"/>
        <bgColor indexed="64"/>
      </patternFill>
    </fill>
    <fill>
      <patternFill patternType="solid">
        <fgColor theme="8"/>
        <bgColor rgb="FFD8D8D8"/>
      </patternFill>
    </fill>
    <fill>
      <patternFill patternType="solid">
        <fgColor theme="8"/>
        <bgColor rgb="FF000000"/>
      </patternFill>
    </fill>
    <fill>
      <patternFill patternType="solid">
        <fgColor theme="7" tint="0.39997558519241921"/>
        <bgColor rgb="FFD9D9D9"/>
      </patternFill>
    </fill>
    <fill>
      <patternFill patternType="solid">
        <fgColor theme="6" tint="0.39997558519241921"/>
        <bgColor indexed="64"/>
      </patternFill>
    </fill>
    <fill>
      <patternFill patternType="solid">
        <fgColor theme="6" tint="0.39997558519241921"/>
        <bgColor rgb="FF000000"/>
      </patternFill>
    </fill>
    <fill>
      <patternFill patternType="solid">
        <fgColor theme="6" tint="0.39997558519241921"/>
        <bgColor rgb="FFD8D8D8"/>
      </patternFill>
    </fill>
    <fill>
      <patternFill patternType="solid">
        <fgColor theme="6" tint="0.39997558519241921"/>
        <bgColor rgb="FFD9D9D9"/>
      </patternFill>
    </fill>
    <fill>
      <patternFill patternType="solid">
        <fgColor theme="5" tint="0.59999389629810485"/>
        <bgColor indexed="64"/>
      </patternFill>
    </fill>
    <fill>
      <patternFill patternType="solid">
        <fgColor theme="5" tint="0.59999389629810485"/>
        <bgColor rgb="FFD8D8D8"/>
      </patternFill>
    </fill>
    <fill>
      <patternFill patternType="solid">
        <fgColor theme="5" tint="0.59999389629810485"/>
        <bgColor rgb="FF000000"/>
      </patternFill>
    </fill>
    <fill>
      <patternFill patternType="solid">
        <fgColor theme="5" tint="0.59999389629810485"/>
        <bgColor rgb="FFD9D9D9"/>
      </patternFill>
    </fill>
    <fill>
      <patternFill patternType="solid">
        <fgColor theme="8" tint="0.59999389629810485"/>
        <bgColor indexed="64"/>
      </patternFill>
    </fill>
    <fill>
      <patternFill patternType="solid">
        <fgColor theme="8" tint="0.59999389629810485"/>
        <bgColor rgb="FFFFFFFF"/>
      </patternFill>
    </fill>
    <fill>
      <patternFill patternType="solid">
        <fgColor theme="8" tint="0.59999389629810485"/>
        <bgColor rgb="FF000000"/>
      </patternFill>
    </fill>
    <fill>
      <patternFill patternType="solid">
        <fgColor theme="7" tint="0.59999389629810485"/>
        <bgColor indexed="64"/>
      </patternFill>
    </fill>
    <fill>
      <patternFill patternType="solid">
        <fgColor theme="7" tint="0.59999389629810485"/>
        <bgColor rgb="FF000000"/>
      </patternFill>
    </fill>
    <fill>
      <patternFill patternType="solid">
        <fgColor rgb="FFB7DEE8"/>
        <bgColor rgb="FF000000"/>
      </patternFill>
    </fill>
    <fill>
      <patternFill patternType="solid">
        <fgColor rgb="FFA6A6A6"/>
        <bgColor rgb="FF000000"/>
      </patternFill>
    </fill>
    <fill>
      <patternFill patternType="solid">
        <fgColor rgb="FFB1A0C7"/>
        <bgColor rgb="FF000000"/>
      </patternFill>
    </fill>
    <fill>
      <patternFill patternType="solid">
        <fgColor rgb="FFB1A0C7"/>
        <bgColor rgb="FFD8D8D8"/>
      </patternFill>
    </fill>
    <fill>
      <patternFill patternType="solid">
        <fgColor theme="7" tint="0.59999389629810485"/>
        <bgColor rgb="FFD8D8D8"/>
      </patternFill>
    </fill>
    <fill>
      <patternFill patternType="solid">
        <fgColor theme="7" tint="0.59999389629810485"/>
        <bgColor rgb="FFFFFFFF"/>
      </patternFill>
    </fill>
    <fill>
      <patternFill patternType="solid">
        <fgColor rgb="FFFFC000"/>
        <bgColor indexed="64"/>
      </patternFill>
    </fill>
    <fill>
      <patternFill patternType="solid">
        <fgColor rgb="FFFFC000"/>
        <bgColor rgb="FF000000"/>
      </patternFill>
    </fill>
    <fill>
      <patternFill patternType="solid">
        <fgColor rgb="FFFFC000"/>
        <bgColor rgb="FFD8D8D8"/>
      </patternFill>
    </fill>
    <fill>
      <patternFill patternType="solid">
        <fgColor theme="0" tint="-4.9989318521683403E-2"/>
        <bgColor indexed="64"/>
      </patternFill>
    </fill>
    <fill>
      <patternFill patternType="solid">
        <fgColor theme="5"/>
        <bgColor indexed="64"/>
      </patternFill>
    </fill>
    <fill>
      <patternFill patternType="solid">
        <fgColor theme="8" tint="-0.249977111117893"/>
        <bgColor rgb="FF000000"/>
      </patternFill>
    </fill>
    <fill>
      <patternFill patternType="solid">
        <fgColor theme="8" tint="-0.249977111117893"/>
        <bgColor indexed="64"/>
      </patternFill>
    </fill>
    <fill>
      <patternFill patternType="solid">
        <fgColor theme="3" tint="0.79998168889431442"/>
        <bgColor indexed="64"/>
      </patternFill>
    </fill>
    <fill>
      <patternFill patternType="solid">
        <fgColor theme="3" tint="0.79998168889431442"/>
        <bgColor rgb="FFD9D9D9"/>
      </patternFill>
    </fill>
    <fill>
      <patternFill patternType="solid">
        <fgColor theme="3" tint="0.79998168889431442"/>
        <bgColor rgb="FF000000"/>
      </patternFill>
    </fill>
    <fill>
      <patternFill patternType="solid">
        <fgColor theme="3" tint="0.79998168889431442"/>
        <bgColor rgb="FFD8D8D8"/>
      </patternFill>
    </fill>
    <fill>
      <patternFill patternType="solid">
        <fgColor rgb="FFC00000"/>
        <bgColor indexed="64"/>
      </patternFill>
    </fill>
    <fill>
      <patternFill patternType="solid">
        <fgColor rgb="FFC00000"/>
        <bgColor rgb="FF000000"/>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top style="thin">
        <color indexed="64"/>
      </top>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top/>
      <bottom style="thin">
        <color rgb="FF000000"/>
      </bottom>
      <diagonal/>
    </border>
    <border>
      <left style="thin">
        <color rgb="FF000000"/>
      </left>
      <right/>
      <top/>
      <bottom/>
      <diagonal/>
    </border>
    <border>
      <left style="thin">
        <color rgb="FF000000"/>
      </left>
      <right style="thin">
        <color indexed="64"/>
      </right>
      <top style="thin">
        <color rgb="FF000000"/>
      </top>
      <bottom style="thin">
        <color indexed="64"/>
      </bottom>
      <diagonal/>
    </border>
    <border>
      <left/>
      <right/>
      <top style="thin">
        <color rgb="FF000000"/>
      </top>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thin">
        <color rgb="FF000000"/>
      </right>
      <top style="thin">
        <color indexed="64"/>
      </top>
      <bottom/>
      <diagonal/>
    </border>
    <border>
      <left/>
      <right style="thin">
        <color rgb="FF000000"/>
      </right>
      <top/>
      <bottom style="thin">
        <color indexed="64"/>
      </bottom>
      <diagonal/>
    </border>
    <border>
      <left/>
      <right style="thin">
        <color rgb="FF7F7F7F"/>
      </right>
      <top style="thin">
        <color rgb="FF7F7F7F"/>
      </top>
      <bottom style="thin">
        <color rgb="FF7F7F7F"/>
      </bottom>
      <diagonal/>
    </border>
  </borders>
  <cellStyleXfs count="15">
    <xf numFmtId="0" fontId="0" fillId="0" borderId="0"/>
    <xf numFmtId="0" fontId="25" fillId="2" borderId="21" applyNumberFormat="0" applyAlignment="0" applyProtection="0"/>
    <xf numFmtId="0" fontId="26" fillId="0" borderId="0"/>
    <xf numFmtId="0" fontId="27" fillId="0" borderId="0"/>
    <xf numFmtId="0" fontId="27" fillId="0" borderId="0"/>
    <xf numFmtId="0" fontId="27" fillId="0" borderId="0"/>
    <xf numFmtId="0" fontId="26" fillId="0" borderId="0"/>
    <xf numFmtId="0" fontId="28" fillId="0" borderId="0"/>
    <xf numFmtId="0" fontId="27" fillId="0" borderId="0"/>
    <xf numFmtId="0" fontId="29" fillId="0" borderId="0"/>
    <xf numFmtId="0" fontId="24" fillId="0" borderId="0"/>
    <xf numFmtId="0" fontId="27" fillId="0" borderId="0"/>
    <xf numFmtId="0" fontId="2" fillId="0" borderId="0"/>
    <xf numFmtId="0" fontId="1" fillId="0" borderId="0"/>
    <xf numFmtId="0" fontId="1" fillId="0" borderId="0"/>
  </cellStyleXfs>
  <cellXfs count="1749">
    <xf numFmtId="0" fontId="0" fillId="0" borderId="0" xfId="0"/>
    <xf numFmtId="0" fontId="31" fillId="0" borderId="0" xfId="0" applyFont="1" applyAlignment="1">
      <alignment horizontal="center"/>
    </xf>
    <xf numFmtId="0" fontId="4" fillId="3" borderId="0" xfId="0" applyFont="1" applyFill="1"/>
    <xf numFmtId="0" fontId="31" fillId="0" borderId="0" xfId="0" applyFont="1"/>
    <xf numFmtId="0" fontId="31" fillId="0" borderId="1" xfId="0" applyFont="1" applyBorder="1" applyAlignment="1">
      <alignment horizontal="center" vertical="center"/>
    </xf>
    <xf numFmtId="0" fontId="31" fillId="0" borderId="1" xfId="0" applyFont="1" applyBorder="1" applyAlignment="1">
      <alignment horizontal="left" vertical="center"/>
    </xf>
    <xf numFmtId="0" fontId="5" fillId="0" borderId="0" xfId="0" applyFont="1" applyAlignment="1">
      <alignment horizontal="center"/>
    </xf>
    <xf numFmtId="0" fontId="31" fillId="0" borderId="0" xfId="0" applyFont="1" applyAlignment="1">
      <alignment wrapText="1"/>
    </xf>
    <xf numFmtId="0" fontId="6" fillId="0" borderId="0" xfId="0" applyFont="1"/>
    <xf numFmtId="0" fontId="33" fillId="0" borderId="1" xfId="0" applyFont="1" applyBorder="1" applyAlignment="1">
      <alignment horizontal="center"/>
    </xf>
    <xf numFmtId="1" fontId="33" fillId="0" borderId="2" xfId="0" applyNumberFormat="1" applyFont="1" applyBorder="1" applyAlignment="1">
      <alignment horizontal="center"/>
    </xf>
    <xf numFmtId="0" fontId="32" fillId="5" borderId="1" xfId="0" applyFont="1" applyFill="1" applyBorder="1" applyAlignment="1">
      <alignment horizontal="left" vertical="center"/>
    </xf>
    <xf numFmtId="0" fontId="4" fillId="5" borderId="1" xfId="0" applyFont="1" applyFill="1" applyBorder="1" applyAlignment="1">
      <alignment horizontal="left" vertical="center"/>
    </xf>
    <xf numFmtId="0" fontId="31" fillId="5" borderId="0" xfId="0" applyFont="1" applyFill="1"/>
    <xf numFmtId="0" fontId="6" fillId="6" borderId="1" xfId="0" applyFont="1" applyFill="1" applyBorder="1" applyAlignment="1">
      <alignment horizontal="left" vertical="center"/>
    </xf>
    <xf numFmtId="0" fontId="6" fillId="6" borderId="0" xfId="0" applyFont="1" applyFill="1"/>
    <xf numFmtId="0" fontId="34" fillId="7" borderId="1" xfId="0" applyFont="1" applyFill="1" applyBorder="1" applyAlignment="1">
      <alignment horizontal="left" vertical="center"/>
    </xf>
    <xf numFmtId="0" fontId="31" fillId="7" borderId="1" xfId="2" applyFont="1" applyFill="1" applyBorder="1" applyAlignment="1">
      <alignment horizontal="left" vertical="center"/>
    </xf>
    <xf numFmtId="0" fontId="6" fillId="0" borderId="1" xfId="0" applyFont="1" applyBorder="1" applyAlignment="1">
      <alignment horizontal="left" vertical="center"/>
    </xf>
    <xf numFmtId="0" fontId="34" fillId="8" borderId="1" xfId="0" applyFont="1" applyFill="1" applyBorder="1" applyAlignment="1">
      <alignment horizontal="left" vertical="center" wrapText="1"/>
    </xf>
    <xf numFmtId="0" fontId="31" fillId="7" borderId="1" xfId="0" applyFont="1" applyFill="1" applyBorder="1" applyAlignment="1">
      <alignment horizontal="left" vertical="center" wrapText="1"/>
    </xf>
    <xf numFmtId="0" fontId="35" fillId="7" borderId="1" xfId="0" applyFont="1" applyFill="1" applyBorder="1" applyAlignment="1">
      <alignment horizontal="left" vertical="center"/>
    </xf>
    <xf numFmtId="0" fontId="31" fillId="7" borderId="0" xfId="0" applyFont="1" applyFill="1"/>
    <xf numFmtId="0" fontId="34" fillId="7" borderId="1" xfId="0" applyFont="1" applyFill="1" applyBorder="1" applyAlignment="1">
      <alignment horizontal="left" vertical="center" wrapText="1"/>
    </xf>
    <xf numFmtId="0" fontId="6" fillId="7" borderId="1" xfId="0" applyFont="1" applyFill="1" applyBorder="1" applyAlignment="1">
      <alignment horizontal="left" vertical="center" wrapText="1"/>
    </xf>
    <xf numFmtId="0" fontId="34" fillId="11" borderId="1" xfId="0" applyFont="1" applyFill="1" applyBorder="1" applyAlignment="1">
      <alignment horizontal="left" vertical="center"/>
    </xf>
    <xf numFmtId="0" fontId="31" fillId="0" borderId="0" xfId="0" applyFont="1" applyAlignment="1">
      <alignment horizontal="left" vertical="center"/>
    </xf>
    <xf numFmtId="0" fontId="34" fillId="0" borderId="1" xfId="0" applyFont="1" applyBorder="1" applyAlignment="1">
      <alignment horizontal="left" vertical="center"/>
    </xf>
    <xf numFmtId="0" fontId="33" fillId="12" borderId="1" xfId="0" applyFont="1" applyFill="1" applyBorder="1" applyAlignment="1">
      <alignment horizontal="left" vertical="center"/>
    </xf>
    <xf numFmtId="0" fontId="4" fillId="12" borderId="1" xfId="0" applyFont="1" applyFill="1" applyBorder="1" applyAlignment="1">
      <alignment horizontal="left" vertical="center"/>
    </xf>
    <xf numFmtId="0" fontId="34" fillId="0" borderId="1" xfId="0" applyFont="1" applyBorder="1" applyAlignment="1">
      <alignment horizontal="left" vertical="center" wrapText="1"/>
    </xf>
    <xf numFmtId="0" fontId="6" fillId="13" borderId="1" xfId="0" applyFont="1" applyFill="1" applyBorder="1" applyAlignment="1">
      <alignment horizontal="left" vertical="center"/>
    </xf>
    <xf numFmtId="0" fontId="31" fillId="0" borderId="1" xfId="0" applyFont="1" applyBorder="1"/>
    <xf numFmtId="0" fontId="6" fillId="0" borderId="1" xfId="0" applyFont="1" applyBorder="1" applyAlignment="1">
      <alignment horizontal="left"/>
    </xf>
    <xf numFmtId="0" fontId="6" fillId="0" borderId="0" xfId="0" applyFont="1" applyAlignment="1">
      <alignment horizontal="left"/>
    </xf>
    <xf numFmtId="0" fontId="31" fillId="4" borderId="0" xfId="0" applyFont="1" applyFill="1" applyAlignment="1">
      <alignment horizontal="left" vertical="center"/>
    </xf>
    <xf numFmtId="0" fontId="31" fillId="0" borderId="1" xfId="0" applyFont="1" applyBorder="1" applyAlignment="1">
      <alignment vertical="center"/>
    </xf>
    <xf numFmtId="0" fontId="6" fillId="6" borderId="1" xfId="0" applyFont="1" applyFill="1" applyBorder="1"/>
    <xf numFmtId="0" fontId="6" fillId="0" borderId="1" xfId="0" applyFont="1" applyBorder="1"/>
    <xf numFmtId="0" fontId="35" fillId="0" borderId="0" xfId="0" applyFont="1"/>
    <xf numFmtId="0" fontId="31" fillId="0" borderId="0" xfId="0" applyFont="1" applyAlignment="1">
      <alignment horizontal="left"/>
    </xf>
    <xf numFmtId="0" fontId="36" fillId="0" borderId="0" xfId="0" applyFont="1"/>
    <xf numFmtId="0" fontId="34" fillId="11" borderId="3" xfId="0" applyFont="1" applyFill="1" applyBorder="1" applyAlignment="1">
      <alignment horizontal="left" vertical="center"/>
    </xf>
    <xf numFmtId="0" fontId="35" fillId="11" borderId="1" xfId="0" applyFont="1" applyFill="1" applyBorder="1" applyAlignment="1">
      <alignment horizontal="left" vertical="center"/>
    </xf>
    <xf numFmtId="0" fontId="35" fillId="0" borderId="1" xfId="0" applyFont="1" applyBorder="1"/>
    <xf numFmtId="0" fontId="35" fillId="11" borderId="1" xfId="0" applyFont="1" applyFill="1" applyBorder="1" applyAlignment="1">
      <alignment horizontal="left" vertical="center" wrapText="1"/>
    </xf>
    <xf numFmtId="0" fontId="6" fillId="0" borderId="1" xfId="0" applyFont="1" applyBorder="1" applyAlignment="1">
      <alignment vertical="center"/>
    </xf>
    <xf numFmtId="0" fontId="34" fillId="0" borderId="1" xfId="0" applyFont="1" applyBorder="1" applyAlignment="1">
      <alignment vertical="center"/>
    </xf>
    <xf numFmtId="0" fontId="35" fillId="0" borderId="1" xfId="0" applyFont="1" applyBorder="1" applyAlignment="1">
      <alignment horizontal="left" vertical="center"/>
    </xf>
    <xf numFmtId="0" fontId="35" fillId="0" borderId="1" xfId="0" applyFont="1" applyBorder="1" applyAlignment="1">
      <alignment vertical="center"/>
    </xf>
    <xf numFmtId="0" fontId="37" fillId="0" borderId="4" xfId="0" applyFont="1" applyBorder="1" applyAlignment="1">
      <alignment horizontal="center" vertical="center"/>
    </xf>
    <xf numFmtId="0" fontId="33" fillId="0" borderId="5" xfId="0" applyFont="1" applyBorder="1" applyAlignment="1">
      <alignment horizontal="center"/>
    </xf>
    <xf numFmtId="0" fontId="32" fillId="0" borderId="5" xfId="0" applyFont="1" applyBorder="1" applyAlignment="1">
      <alignment horizontal="center"/>
    </xf>
    <xf numFmtId="1" fontId="33" fillId="0" borderId="1" xfId="0" applyNumberFormat="1" applyFont="1" applyBorder="1" applyAlignment="1">
      <alignment horizontal="center" vertical="center"/>
    </xf>
    <xf numFmtId="1" fontId="33" fillId="0" borderId="1" xfId="0" applyNumberFormat="1" applyFont="1" applyBorder="1" applyAlignment="1">
      <alignment horizontal="center"/>
    </xf>
    <xf numFmtId="1" fontId="4" fillId="3" borderId="1" xfId="0" applyNumberFormat="1" applyFont="1" applyFill="1" applyBorder="1" applyAlignment="1">
      <alignment horizontal="left" vertical="center"/>
    </xf>
    <xf numFmtId="1" fontId="6" fillId="6" borderId="1" xfId="0" applyNumberFormat="1" applyFont="1" applyFill="1" applyBorder="1" applyAlignment="1">
      <alignment horizontal="left" vertical="center"/>
    </xf>
    <xf numFmtId="1" fontId="6" fillId="13" borderId="1" xfId="0" applyNumberFormat="1" applyFont="1" applyFill="1" applyBorder="1" applyAlignment="1">
      <alignment horizontal="left" vertical="center"/>
    </xf>
    <xf numFmtId="1" fontId="6" fillId="13" borderId="1" xfId="0" applyNumberFormat="1" applyFont="1" applyFill="1" applyBorder="1" applyAlignment="1">
      <alignment horizontal="center" vertical="center"/>
    </xf>
    <xf numFmtId="0" fontId="4" fillId="3" borderId="1" xfId="0" applyFont="1" applyFill="1" applyBorder="1" applyAlignment="1">
      <alignment horizontal="left" vertical="center"/>
    </xf>
    <xf numFmtId="0" fontId="4" fillId="3" borderId="4" xfId="0" applyFont="1" applyFill="1" applyBorder="1" applyAlignment="1">
      <alignment horizontal="left" vertical="center"/>
    </xf>
    <xf numFmtId="0" fontId="6" fillId="0" borderId="1" xfId="9" applyFont="1" applyBorder="1" applyAlignment="1">
      <alignment horizontal="left" vertical="center"/>
    </xf>
    <xf numFmtId="1" fontId="6" fillId="6" borderId="1" xfId="0" applyNumberFormat="1" applyFont="1" applyFill="1" applyBorder="1" applyAlignment="1">
      <alignment horizontal="center" vertical="center"/>
    </xf>
    <xf numFmtId="0" fontId="38" fillId="0" borderId="1" xfId="0" applyFont="1" applyBorder="1"/>
    <xf numFmtId="0" fontId="31" fillId="11" borderId="1" xfId="0" applyFont="1" applyFill="1" applyBorder="1" applyAlignment="1">
      <alignment vertical="center"/>
    </xf>
    <xf numFmtId="0" fontId="35" fillId="7" borderId="0" xfId="0" applyFont="1" applyFill="1"/>
    <xf numFmtId="0" fontId="6" fillId="7" borderId="0" xfId="0" applyFont="1" applyFill="1"/>
    <xf numFmtId="0" fontId="6" fillId="7" borderId="1" xfId="0" applyFont="1" applyFill="1" applyBorder="1"/>
    <xf numFmtId="0" fontId="32" fillId="0" borderId="1" xfId="0" applyFont="1" applyBorder="1" applyAlignment="1">
      <alignment horizontal="left" vertical="center"/>
    </xf>
    <xf numFmtId="0" fontId="31" fillId="0" borderId="0" xfId="0" applyFont="1" applyAlignment="1">
      <alignment horizontal="center" vertical="center"/>
    </xf>
    <xf numFmtId="0" fontId="31" fillId="0" borderId="4" xfId="0" applyFont="1" applyBorder="1" applyAlignment="1">
      <alignment horizontal="left" vertical="center"/>
    </xf>
    <xf numFmtId="0" fontId="6" fillId="6" borderId="7" xfId="0" applyFont="1" applyFill="1" applyBorder="1" applyAlignment="1">
      <alignment horizontal="left" vertical="center"/>
    </xf>
    <xf numFmtId="0" fontId="31" fillId="7" borderId="1" xfId="0" applyFont="1" applyFill="1" applyBorder="1" applyAlignment="1">
      <alignment horizontal="left" vertical="center"/>
    </xf>
    <xf numFmtId="0" fontId="34" fillId="11" borderId="1" xfId="0" applyFont="1" applyFill="1" applyBorder="1" applyAlignment="1">
      <alignment horizontal="left" vertical="center" wrapText="1"/>
    </xf>
    <xf numFmtId="0" fontId="6" fillId="7" borderId="1" xfId="0" applyFont="1" applyFill="1" applyBorder="1" applyAlignment="1">
      <alignment horizontal="left" vertical="center"/>
    </xf>
    <xf numFmtId="0" fontId="31" fillId="7" borderId="1" xfId="0" applyFont="1" applyFill="1" applyBorder="1"/>
    <xf numFmtId="0" fontId="6" fillId="6" borderId="5" xfId="0" applyFont="1" applyFill="1" applyBorder="1" applyAlignment="1">
      <alignment horizontal="left" vertical="center"/>
    </xf>
    <xf numFmtId="0" fontId="6" fillId="11" borderId="1" xfId="0" applyFont="1" applyFill="1" applyBorder="1" applyAlignment="1">
      <alignment horizontal="left" vertical="center"/>
    </xf>
    <xf numFmtId="0" fontId="35" fillId="11" borderId="1" xfId="0" applyFont="1" applyFill="1" applyBorder="1" applyAlignment="1">
      <alignment vertical="center"/>
    </xf>
    <xf numFmtId="0" fontId="35" fillId="0" borderId="1" xfId="9" applyFont="1" applyBorder="1" applyAlignment="1">
      <alignment horizontal="left" vertical="center"/>
    </xf>
    <xf numFmtId="0" fontId="39" fillId="0" borderId="1" xfId="0" applyFont="1" applyBorder="1" applyAlignment="1">
      <alignment horizontal="center" vertical="center"/>
    </xf>
    <xf numFmtId="0" fontId="40" fillId="0" borderId="1" xfId="0" applyFont="1" applyBorder="1"/>
    <xf numFmtId="0" fontId="41" fillId="0" borderId="9" xfId="0" applyFont="1" applyBorder="1" applyAlignment="1">
      <alignment horizontal="left" vertical="center"/>
    </xf>
    <xf numFmtId="0" fontId="41" fillId="0" borderId="10" xfId="0" applyFont="1" applyBorder="1" applyAlignment="1">
      <alignment horizontal="left" vertical="center"/>
    </xf>
    <xf numFmtId="0" fontId="42" fillId="0" borderId="0" xfId="0" applyFont="1" applyAlignment="1">
      <alignment vertical="center"/>
    </xf>
    <xf numFmtId="0" fontId="34" fillId="18" borderId="1" xfId="0" applyFont="1" applyFill="1" applyBorder="1" applyAlignment="1">
      <alignment horizontal="left" vertical="center"/>
    </xf>
    <xf numFmtId="0" fontId="33" fillId="18" borderId="3" xfId="0" applyFont="1" applyFill="1" applyBorder="1" applyAlignment="1">
      <alignment horizontal="left" vertical="center"/>
    </xf>
    <xf numFmtId="0" fontId="33" fillId="18" borderId="11" xfId="0" applyFont="1" applyFill="1" applyBorder="1" applyAlignment="1">
      <alignment horizontal="left" vertical="center"/>
    </xf>
    <xf numFmtId="0" fontId="33" fillId="18" borderId="5" xfId="0" applyFont="1" applyFill="1" applyBorder="1" applyAlignment="1">
      <alignment horizontal="center" vertical="center" wrapText="1"/>
    </xf>
    <xf numFmtId="0" fontId="32" fillId="18" borderId="3" xfId="0" applyFont="1" applyFill="1" applyBorder="1" applyAlignment="1">
      <alignment horizontal="center" vertical="center"/>
    </xf>
    <xf numFmtId="0" fontId="33" fillId="18" borderId="3" xfId="0" applyFont="1" applyFill="1" applyBorder="1" applyAlignment="1">
      <alignment horizontal="left" vertical="center" wrapText="1"/>
    </xf>
    <xf numFmtId="0" fontId="42" fillId="4" borderId="1" xfId="0" applyFont="1" applyFill="1" applyBorder="1" applyAlignment="1">
      <alignment horizontal="left" vertical="center"/>
    </xf>
    <xf numFmtId="0" fontId="43" fillId="19" borderId="22" xfId="0" applyFont="1" applyFill="1" applyBorder="1" applyAlignment="1">
      <alignment horizontal="left" vertical="center"/>
    </xf>
    <xf numFmtId="0" fontId="43" fillId="19" borderId="23" xfId="0" applyFont="1" applyFill="1" applyBorder="1" applyAlignment="1">
      <alignment horizontal="left" vertical="center" wrapText="1"/>
    </xf>
    <xf numFmtId="0" fontId="33" fillId="18" borderId="2" xfId="0" applyFont="1" applyFill="1" applyBorder="1" applyAlignment="1">
      <alignment horizontal="center" vertical="center" wrapText="1"/>
    </xf>
    <xf numFmtId="0" fontId="43" fillId="19" borderId="12" xfId="0" applyFont="1" applyFill="1" applyBorder="1" applyAlignment="1">
      <alignment horizontal="left" vertical="center"/>
    </xf>
    <xf numFmtId="0" fontId="42" fillId="4" borderId="5" xfId="0" applyFont="1" applyFill="1" applyBorder="1" applyAlignment="1">
      <alignment horizontal="left" vertical="center" wrapText="1"/>
    </xf>
    <xf numFmtId="0" fontId="42" fillId="7" borderId="1" xfId="0" applyFont="1" applyFill="1" applyBorder="1" applyAlignment="1">
      <alignment horizontal="left" vertical="center"/>
    </xf>
    <xf numFmtId="0" fontId="42" fillId="7" borderId="1" xfId="0" applyFont="1" applyFill="1" applyBorder="1" applyAlignment="1">
      <alignment horizontal="center" vertical="center"/>
    </xf>
    <xf numFmtId="0" fontId="42" fillId="11" borderId="1" xfId="0" applyFont="1" applyFill="1" applyBorder="1" applyAlignment="1">
      <alignment horizontal="left" vertical="center"/>
    </xf>
    <xf numFmtId="0" fontId="42" fillId="7" borderId="1" xfId="0" applyFont="1" applyFill="1" applyBorder="1" applyAlignment="1">
      <alignment horizontal="left" vertical="center" wrapText="1"/>
    </xf>
    <xf numFmtId="0" fontId="42" fillId="7" borderId="0" xfId="0" applyFont="1" applyFill="1" applyAlignment="1">
      <alignment vertical="center"/>
    </xf>
    <xf numFmtId="0" fontId="44" fillId="8" borderId="1" xfId="0" applyFont="1" applyFill="1" applyBorder="1" applyAlignment="1">
      <alignment horizontal="left" vertical="center" wrapText="1"/>
    </xf>
    <xf numFmtId="0" fontId="45" fillId="7" borderId="1" xfId="0" applyFont="1" applyFill="1" applyBorder="1" applyAlignment="1">
      <alignment horizontal="left" vertical="center"/>
    </xf>
    <xf numFmtId="0" fontId="45" fillId="7" borderId="1" xfId="0" applyFont="1" applyFill="1" applyBorder="1" applyAlignment="1">
      <alignment horizontal="center" vertical="center"/>
    </xf>
    <xf numFmtId="0" fontId="45" fillId="11" borderId="1" xfId="0" applyFont="1" applyFill="1" applyBorder="1" applyAlignment="1">
      <alignment horizontal="left" vertical="center"/>
    </xf>
    <xf numFmtId="0" fontId="45" fillId="7" borderId="1" xfId="0" applyFont="1" applyFill="1" applyBorder="1" applyAlignment="1">
      <alignment horizontal="left" vertical="center" wrapText="1"/>
    </xf>
    <xf numFmtId="0" fontId="45" fillId="7" borderId="0" xfId="0" applyFont="1" applyFill="1" applyAlignment="1">
      <alignment vertical="center"/>
    </xf>
    <xf numFmtId="0" fontId="42" fillId="19" borderId="1" xfId="0" applyFont="1" applyFill="1" applyBorder="1" applyAlignment="1">
      <alignment horizontal="left" vertical="center"/>
    </xf>
    <xf numFmtId="0" fontId="43" fillId="19" borderId="1" xfId="0" applyFont="1" applyFill="1" applyBorder="1" applyAlignment="1">
      <alignment horizontal="left" vertical="center"/>
    </xf>
    <xf numFmtId="0" fontId="43" fillId="19" borderId="1" xfId="0" applyFont="1" applyFill="1" applyBorder="1" applyAlignment="1">
      <alignment horizontal="center" vertical="center"/>
    </xf>
    <xf numFmtId="0" fontId="42" fillId="4" borderId="1" xfId="0" applyFont="1" applyFill="1" applyBorder="1" applyAlignment="1">
      <alignment horizontal="left" vertical="center" wrapText="1"/>
    </xf>
    <xf numFmtId="0" fontId="44" fillId="7" borderId="1" xfId="0" applyFont="1" applyFill="1" applyBorder="1" applyAlignment="1">
      <alignment horizontal="left" vertical="center" wrapText="1"/>
    </xf>
    <xf numFmtId="0" fontId="44" fillId="0" borderId="1" xfId="0" applyFont="1" applyBorder="1" applyAlignment="1">
      <alignment horizontal="left" vertical="center" wrapText="1"/>
    </xf>
    <xf numFmtId="0" fontId="45" fillId="8" borderId="1" xfId="0" applyFont="1" applyFill="1" applyBorder="1" applyAlignment="1">
      <alignment horizontal="left" vertical="center" wrapText="1"/>
    </xf>
    <xf numFmtId="0" fontId="46" fillId="19" borderId="1" xfId="0" applyFont="1" applyFill="1" applyBorder="1" applyAlignment="1">
      <alignment horizontal="left" vertical="center"/>
    </xf>
    <xf numFmtId="0" fontId="42" fillId="0" borderId="1" xfId="0" applyFont="1" applyBorder="1" applyAlignment="1">
      <alignment horizontal="left" vertical="center" wrapText="1"/>
    </xf>
    <xf numFmtId="0" fontId="45" fillId="0" borderId="1" xfId="0" applyFont="1" applyBorder="1" applyAlignment="1">
      <alignment horizontal="left" vertical="center" wrapText="1"/>
    </xf>
    <xf numFmtId="0" fontId="45" fillId="0" borderId="0" xfId="0" applyFont="1" applyAlignment="1">
      <alignment vertical="center"/>
    </xf>
    <xf numFmtId="0" fontId="42" fillId="7" borderId="1" xfId="0" applyFont="1" applyFill="1" applyBorder="1" applyAlignment="1">
      <alignment vertical="center"/>
    </xf>
    <xf numFmtId="0" fontId="8" fillId="8" borderId="1" xfId="0" applyFont="1" applyFill="1" applyBorder="1" applyAlignment="1">
      <alignment horizontal="left" vertical="center" wrapText="1"/>
    </xf>
    <xf numFmtId="0" fontId="8" fillId="8" borderId="1" xfId="0" applyFont="1" applyFill="1" applyBorder="1" applyAlignment="1">
      <alignment horizontal="center" vertical="center" wrapText="1"/>
    </xf>
    <xf numFmtId="0" fontId="45" fillId="8" borderId="1" xfId="0" applyFont="1" applyFill="1" applyBorder="1" applyAlignment="1">
      <alignment horizontal="center" vertical="center" wrapText="1"/>
    </xf>
    <xf numFmtId="0" fontId="8" fillId="7" borderId="1" xfId="0" applyFont="1" applyFill="1" applyBorder="1" applyAlignment="1">
      <alignment horizontal="left" vertical="center" wrapText="1"/>
    </xf>
    <xf numFmtId="0" fontId="8" fillId="7" borderId="1" xfId="0" applyFont="1" applyFill="1" applyBorder="1" applyAlignment="1">
      <alignment horizontal="center" vertical="center" wrapText="1"/>
    </xf>
    <xf numFmtId="0" fontId="45" fillId="7" borderId="1" xfId="0" applyFont="1" applyFill="1" applyBorder="1" applyAlignment="1">
      <alignment horizontal="center" vertical="center" wrapText="1"/>
    </xf>
    <xf numFmtId="0" fontId="42" fillId="0" borderId="0" xfId="0" applyFont="1" applyAlignment="1">
      <alignment horizontal="left" vertical="center"/>
    </xf>
    <xf numFmtId="0" fontId="42" fillId="0" borderId="0" xfId="0" applyFont="1" applyAlignment="1">
      <alignment horizontal="center" vertical="center"/>
    </xf>
    <xf numFmtId="0" fontId="42" fillId="0" borderId="0" xfId="0" applyFont="1" applyAlignment="1">
      <alignment horizontal="left" vertical="center" wrapText="1"/>
    </xf>
    <xf numFmtId="0" fontId="42" fillId="0" borderId="0" xfId="0" applyFont="1"/>
    <xf numFmtId="0" fontId="37" fillId="18" borderId="3" xfId="0" applyFont="1" applyFill="1" applyBorder="1" applyAlignment="1">
      <alignment horizontal="center"/>
    </xf>
    <xf numFmtId="0" fontId="43" fillId="19" borderId="24" xfId="0" applyFont="1" applyFill="1" applyBorder="1" applyAlignment="1">
      <alignment horizontal="left" vertical="center"/>
    </xf>
    <xf numFmtId="0" fontId="43" fillId="19" borderId="25" xfId="0" applyFont="1" applyFill="1" applyBorder="1" applyAlignment="1">
      <alignment horizontal="left" vertical="center" wrapText="1"/>
    </xf>
    <xf numFmtId="0" fontId="42" fillId="7" borderId="0" xfId="0" applyFont="1" applyFill="1"/>
    <xf numFmtId="0" fontId="42" fillId="7" borderId="24" xfId="0" applyFont="1" applyFill="1" applyBorder="1" applyAlignment="1">
      <alignment horizontal="left" vertical="center"/>
    </xf>
    <xf numFmtId="0" fontId="42" fillId="8" borderId="25" xfId="0" applyFont="1" applyFill="1" applyBorder="1" applyAlignment="1">
      <alignment horizontal="left" vertical="center" wrapText="1"/>
    </xf>
    <xf numFmtId="0" fontId="42" fillId="11" borderId="25" xfId="0" applyFont="1" applyFill="1" applyBorder="1" applyAlignment="1">
      <alignment horizontal="left" vertical="center" wrapText="1"/>
    </xf>
    <xf numFmtId="0" fontId="42" fillId="11" borderId="3" xfId="0" applyFont="1" applyFill="1" applyBorder="1" applyAlignment="1">
      <alignment horizontal="left" vertical="center" wrapText="1"/>
    </xf>
    <xf numFmtId="0" fontId="42" fillId="10" borderId="26" xfId="0" applyFont="1" applyFill="1" applyBorder="1" applyAlignment="1">
      <alignment horizontal="left" vertical="center" wrapText="1"/>
    </xf>
    <xf numFmtId="0" fontId="42" fillId="11" borderId="10" xfId="0" applyFont="1" applyFill="1" applyBorder="1" applyAlignment="1">
      <alignment horizontal="left" vertical="center" wrapText="1"/>
    </xf>
    <xf numFmtId="0" fontId="8" fillId="7" borderId="24" xfId="0" applyFont="1" applyFill="1" applyBorder="1" applyAlignment="1">
      <alignment horizontal="left" vertical="center"/>
    </xf>
    <xf numFmtId="0" fontId="8" fillId="8" borderId="25" xfId="0" applyFont="1" applyFill="1" applyBorder="1" applyAlignment="1">
      <alignment horizontal="left" vertical="center" wrapText="1"/>
    </xf>
    <xf numFmtId="0" fontId="42" fillId="7" borderId="25" xfId="0" applyFont="1" applyFill="1" applyBorder="1" applyAlignment="1">
      <alignment horizontal="left" vertical="center" wrapText="1"/>
    </xf>
    <xf numFmtId="0" fontId="45" fillId="7" borderId="0" xfId="0" applyFont="1" applyFill="1"/>
    <xf numFmtId="0" fontId="45" fillId="7" borderId="24" xfId="0" applyFont="1" applyFill="1" applyBorder="1" applyAlignment="1">
      <alignment horizontal="left" vertical="center"/>
    </xf>
    <xf numFmtId="0" fontId="45" fillId="8" borderId="25" xfId="0" applyFont="1" applyFill="1" applyBorder="1" applyAlignment="1">
      <alignment horizontal="left" vertical="center" wrapText="1"/>
    </xf>
    <xf numFmtId="0" fontId="8" fillId="7" borderId="25" xfId="0" applyFont="1" applyFill="1" applyBorder="1" applyAlignment="1">
      <alignment horizontal="left" vertical="center" wrapText="1"/>
    </xf>
    <xf numFmtId="0" fontId="8" fillId="7" borderId="0" xfId="0" applyFont="1" applyFill="1" applyAlignment="1">
      <alignment horizontal="left" vertical="center" wrapText="1"/>
    </xf>
    <xf numFmtId="0" fontId="45" fillId="7" borderId="25" xfId="0" applyFont="1" applyFill="1" applyBorder="1" applyAlignment="1">
      <alignment horizontal="left" vertical="center" wrapText="1"/>
    </xf>
    <xf numFmtId="0" fontId="42" fillId="19" borderId="24" xfId="0" applyFont="1" applyFill="1" applyBorder="1" applyAlignment="1">
      <alignment horizontal="left" vertical="center"/>
    </xf>
    <xf numFmtId="0" fontId="43" fillId="19" borderId="25" xfId="0" applyFont="1" applyFill="1" applyBorder="1" applyAlignment="1">
      <alignment horizontal="left" vertical="center"/>
    </xf>
    <xf numFmtId="0" fontId="43" fillId="19" borderId="0" xfId="0" applyFont="1" applyFill="1" applyAlignment="1">
      <alignment horizontal="left" vertical="center"/>
    </xf>
    <xf numFmtId="0" fontId="8" fillId="7" borderId="1" xfId="0" applyFont="1" applyFill="1" applyBorder="1" applyAlignment="1">
      <alignment horizontal="left" vertical="center"/>
    </xf>
    <xf numFmtId="0" fontId="42" fillId="8" borderId="1" xfId="0" applyFont="1" applyFill="1" applyBorder="1" applyAlignment="1">
      <alignment horizontal="left" vertical="center" wrapText="1"/>
    </xf>
    <xf numFmtId="0" fontId="42" fillId="16" borderId="1" xfId="0" applyFont="1" applyFill="1" applyBorder="1" applyAlignment="1">
      <alignment horizontal="left" vertical="center" wrapText="1"/>
    </xf>
    <xf numFmtId="0" fontId="46" fillId="19" borderId="24" xfId="0" applyFont="1" applyFill="1" applyBorder="1" applyAlignment="1">
      <alignment horizontal="left" vertical="center"/>
    </xf>
    <xf numFmtId="0" fontId="42" fillId="19" borderId="27" xfId="0" applyFont="1" applyFill="1" applyBorder="1" applyAlignment="1">
      <alignment horizontal="left" vertical="center"/>
    </xf>
    <xf numFmtId="0" fontId="45" fillId="17" borderId="1" xfId="0" applyFont="1" applyFill="1" applyBorder="1" applyAlignment="1">
      <alignment horizontal="left" vertical="center" wrapText="1"/>
    </xf>
    <xf numFmtId="0" fontId="45" fillId="17" borderId="1" xfId="0" applyFont="1" applyFill="1" applyBorder="1" applyAlignment="1">
      <alignment horizontal="left" vertical="center"/>
    </xf>
    <xf numFmtId="0" fontId="45" fillId="7" borderId="0" xfId="0" applyFont="1" applyFill="1" applyAlignment="1">
      <alignment horizontal="left" vertical="center"/>
    </xf>
    <xf numFmtId="0" fontId="45" fillId="8" borderId="28" xfId="0" applyFont="1" applyFill="1" applyBorder="1" applyAlignment="1">
      <alignment horizontal="left" vertical="center" wrapText="1"/>
    </xf>
    <xf numFmtId="0" fontId="42" fillId="7" borderId="22" xfId="0" applyFont="1" applyFill="1" applyBorder="1" applyAlignment="1">
      <alignment horizontal="left" vertical="center"/>
    </xf>
    <xf numFmtId="0" fontId="8" fillId="7" borderId="23" xfId="0" applyFont="1" applyFill="1" applyBorder="1" applyAlignment="1">
      <alignment horizontal="left" vertical="center" wrapText="1"/>
    </xf>
    <xf numFmtId="0" fontId="45" fillId="7" borderId="4" xfId="0" applyFont="1" applyFill="1" applyBorder="1" applyAlignment="1">
      <alignment horizontal="left" vertical="center" wrapText="1"/>
    </xf>
    <xf numFmtId="0" fontId="42" fillId="0" borderId="0" xfId="0" applyFont="1" applyAlignment="1">
      <alignment wrapText="1"/>
    </xf>
    <xf numFmtId="0" fontId="42" fillId="0" borderId="1" xfId="0" applyFont="1" applyBorder="1" applyAlignment="1">
      <alignment wrapText="1"/>
    </xf>
    <xf numFmtId="0" fontId="43" fillId="0" borderId="9" xfId="0" applyFont="1" applyBorder="1" applyAlignment="1">
      <alignment horizontal="left" vertical="center"/>
    </xf>
    <xf numFmtId="0" fontId="43" fillId="0" borderId="10" xfId="0" applyFont="1" applyBorder="1" applyAlignment="1">
      <alignment horizontal="left" vertical="center"/>
    </xf>
    <xf numFmtId="0" fontId="43" fillId="18" borderId="1" xfId="0" applyFont="1" applyFill="1" applyBorder="1" applyAlignment="1">
      <alignment horizontal="left" vertical="center"/>
    </xf>
    <xf numFmtId="0" fontId="43" fillId="18" borderId="3" xfId="0" applyFont="1" applyFill="1" applyBorder="1" applyAlignment="1">
      <alignment horizontal="left" vertical="center"/>
    </xf>
    <xf numFmtId="0" fontId="43" fillId="18" borderId="11" xfId="0" applyFont="1" applyFill="1" applyBorder="1" applyAlignment="1">
      <alignment horizontal="left" vertical="center"/>
    </xf>
    <xf numFmtId="0" fontId="43" fillId="19" borderId="1" xfId="0" applyFont="1" applyFill="1" applyBorder="1" applyAlignment="1">
      <alignment horizontal="center" vertical="center" wrapText="1"/>
    </xf>
    <xf numFmtId="0" fontId="47" fillId="18" borderId="3" xfId="0" applyFont="1" applyFill="1" applyBorder="1" applyAlignment="1">
      <alignment horizontal="left" vertical="center"/>
    </xf>
    <xf numFmtId="0" fontId="43" fillId="18" borderId="3" xfId="0" applyFont="1" applyFill="1" applyBorder="1" applyAlignment="1">
      <alignment horizontal="left" vertical="center" wrapText="1"/>
    </xf>
    <xf numFmtId="0" fontId="42" fillId="4" borderId="0" xfId="0" applyFont="1" applyFill="1" applyAlignment="1">
      <alignment horizontal="center" vertical="center"/>
    </xf>
    <xf numFmtId="0" fontId="44" fillId="0" borderId="1" xfId="0" applyFont="1" applyBorder="1" applyAlignment="1">
      <alignment horizontal="left" vertical="center"/>
    </xf>
    <xf numFmtId="0" fontId="44" fillId="7" borderId="1" xfId="0" applyFont="1" applyFill="1" applyBorder="1" applyAlignment="1">
      <alignment horizontal="left" vertical="center"/>
    </xf>
    <xf numFmtId="0" fontId="44" fillId="0" borderId="1" xfId="0" applyFont="1" applyBorder="1" applyAlignment="1">
      <alignment horizontal="center" vertical="center" wrapText="1"/>
    </xf>
    <xf numFmtId="0" fontId="44" fillId="11" borderId="1" xfId="0" applyFont="1" applyFill="1" applyBorder="1" applyAlignment="1">
      <alignment horizontal="left" vertical="center"/>
    </xf>
    <xf numFmtId="0" fontId="42" fillId="7" borderId="0" xfId="0" applyFont="1" applyFill="1" applyAlignment="1">
      <alignment horizontal="left" vertical="center"/>
    </xf>
    <xf numFmtId="0" fontId="44" fillId="10" borderId="26" xfId="0" applyFont="1" applyFill="1" applyBorder="1" applyAlignment="1">
      <alignment horizontal="left" vertical="center" wrapText="1"/>
    </xf>
    <xf numFmtId="0" fontId="44" fillId="11" borderId="10" xfId="0" applyFont="1" applyFill="1" applyBorder="1" applyAlignment="1">
      <alignment horizontal="left" vertical="center" wrapText="1"/>
    </xf>
    <xf numFmtId="0" fontId="44" fillId="8" borderId="25" xfId="0" applyFont="1" applyFill="1" applyBorder="1" applyAlignment="1">
      <alignment horizontal="left" vertical="center" wrapText="1"/>
    </xf>
    <xf numFmtId="0" fontId="44" fillId="11" borderId="25" xfId="0" applyFont="1" applyFill="1" applyBorder="1" applyAlignment="1">
      <alignment horizontal="left" vertical="center" wrapText="1"/>
    </xf>
    <xf numFmtId="0" fontId="44" fillId="7" borderId="25" xfId="0" applyFont="1" applyFill="1" applyBorder="1" applyAlignment="1">
      <alignment horizontal="left" vertical="center" wrapText="1"/>
    </xf>
    <xf numFmtId="0" fontId="45" fillId="0" borderId="1" xfId="0" applyFont="1" applyBorder="1" applyAlignment="1">
      <alignment horizontal="left" vertical="center"/>
    </xf>
    <xf numFmtId="0" fontId="42" fillId="7" borderId="0" xfId="0" applyFont="1" applyFill="1" applyAlignment="1">
      <alignment horizontal="center" vertical="center" wrapText="1"/>
    </xf>
    <xf numFmtId="0" fontId="43" fillId="18" borderId="11" xfId="0" applyFont="1" applyFill="1" applyBorder="1" applyAlignment="1">
      <alignment horizontal="center" vertical="center"/>
    </xf>
    <xf numFmtId="0" fontId="43" fillId="19" borderId="0" xfId="0" applyFont="1" applyFill="1" applyAlignment="1">
      <alignment horizontal="center" vertical="center" wrapText="1"/>
    </xf>
    <xf numFmtId="0" fontId="44" fillId="0" borderId="1" xfId="0" applyFont="1" applyBorder="1" applyAlignment="1">
      <alignment horizontal="center" vertical="center"/>
    </xf>
    <xf numFmtId="0" fontId="45" fillId="0" borderId="1" xfId="0" applyFont="1" applyBorder="1" applyAlignment="1">
      <alignment horizontal="center" vertical="center"/>
    </xf>
    <xf numFmtId="0" fontId="8" fillId="0" borderId="1" xfId="0" applyFont="1" applyBorder="1" applyAlignment="1">
      <alignment horizontal="left" vertical="center" wrapText="1"/>
    </xf>
    <xf numFmtId="0" fontId="44" fillId="7" borderId="0" xfId="0" applyFont="1" applyFill="1" applyAlignment="1">
      <alignment horizontal="left" vertical="center"/>
    </xf>
    <xf numFmtId="0" fontId="45" fillId="8" borderId="0" xfId="0" applyFont="1" applyFill="1" applyAlignment="1">
      <alignment horizontal="center" vertical="center" wrapText="1"/>
    </xf>
    <xf numFmtId="0" fontId="44" fillId="0" borderId="4" xfId="0" applyFont="1" applyBorder="1" applyAlignment="1">
      <alignment horizontal="left" vertical="center"/>
    </xf>
    <xf numFmtId="0" fontId="44" fillId="0" borderId="4" xfId="0" applyFont="1" applyBorder="1" applyAlignment="1">
      <alignment horizontal="center" vertical="center"/>
    </xf>
    <xf numFmtId="0" fontId="45" fillId="0" borderId="4" xfId="0" applyFont="1" applyBorder="1" applyAlignment="1">
      <alignment horizontal="center" vertical="center"/>
    </xf>
    <xf numFmtId="0" fontId="32" fillId="18" borderId="3" xfId="0" applyFont="1" applyFill="1" applyBorder="1" applyAlignment="1">
      <alignment horizontal="center"/>
    </xf>
    <xf numFmtId="0" fontId="43" fillId="19" borderId="5" xfId="0" applyFont="1" applyFill="1" applyBorder="1" applyAlignment="1">
      <alignment horizontal="left" vertical="center"/>
    </xf>
    <xf numFmtId="0" fontId="48" fillId="0" borderId="1" xfId="0" applyFont="1" applyBorder="1" applyAlignment="1">
      <alignment horizontal="left" vertical="center" wrapText="1"/>
    </xf>
    <xf numFmtId="0" fontId="49" fillId="0" borderId="1" xfId="0" applyFont="1" applyBorder="1" applyAlignment="1">
      <alignment horizontal="left" vertical="center" wrapText="1"/>
    </xf>
    <xf numFmtId="0" fontId="27" fillId="0" borderId="13" xfId="0" applyFont="1" applyBorder="1" applyAlignment="1">
      <alignment vertical="center" wrapText="1"/>
    </xf>
    <xf numFmtId="0" fontId="27" fillId="0" borderId="14" xfId="0" applyFont="1" applyBorder="1" applyAlignment="1">
      <alignment vertical="center" wrapText="1"/>
    </xf>
    <xf numFmtId="0" fontId="44" fillId="8" borderId="2" xfId="0" applyFont="1" applyFill="1" applyBorder="1" applyAlignment="1">
      <alignment horizontal="left" vertical="center" wrapText="1"/>
    </xf>
    <xf numFmtId="0" fontId="44" fillId="11" borderId="1" xfId="0" applyFont="1" applyFill="1" applyBorder="1" applyAlignment="1">
      <alignment horizontal="left" vertical="center" wrapText="1"/>
    </xf>
    <xf numFmtId="0" fontId="45" fillId="11" borderId="1" xfId="0" applyFont="1" applyFill="1" applyBorder="1" applyAlignment="1">
      <alignment horizontal="left" vertical="center" wrapText="1"/>
    </xf>
    <xf numFmtId="0" fontId="50" fillId="0" borderId="14" xfId="0" applyFont="1" applyBorder="1" applyAlignment="1">
      <alignment vertical="center" wrapText="1"/>
    </xf>
    <xf numFmtId="0" fontId="45" fillId="10" borderId="1" xfId="0" applyFont="1" applyFill="1" applyBorder="1" applyAlignment="1">
      <alignment horizontal="left" vertical="center" wrapText="1"/>
    </xf>
    <xf numFmtId="0" fontId="44" fillId="0" borderId="2" xfId="0" applyFont="1" applyBorder="1" applyAlignment="1">
      <alignment horizontal="left" vertical="center"/>
    </xf>
    <xf numFmtId="0" fontId="42" fillId="11" borderId="2" xfId="0" applyFont="1" applyFill="1" applyBorder="1" applyAlignment="1">
      <alignment horizontal="left" vertical="center"/>
    </xf>
    <xf numFmtId="0" fontId="44" fillId="7" borderId="1" xfId="0" applyFont="1" applyFill="1" applyBorder="1" applyAlignment="1">
      <alignment horizontal="left"/>
    </xf>
    <xf numFmtId="0" fontId="44" fillId="7" borderId="2" xfId="0" applyFont="1" applyFill="1" applyBorder="1" applyAlignment="1">
      <alignment horizontal="left"/>
    </xf>
    <xf numFmtId="0" fontId="45" fillId="7" borderId="2" xfId="0" applyFont="1" applyFill="1" applyBorder="1" applyAlignment="1">
      <alignment horizontal="left" vertical="center" wrapText="1"/>
    </xf>
    <xf numFmtId="0" fontId="45" fillId="11" borderId="2" xfId="0" applyFont="1" applyFill="1" applyBorder="1" applyAlignment="1">
      <alignment horizontal="left" vertical="center"/>
    </xf>
    <xf numFmtId="0" fontId="42" fillId="7" borderId="1" xfId="0" applyFont="1" applyFill="1" applyBorder="1"/>
    <xf numFmtId="0" fontId="42" fillId="7" borderId="1" xfId="0" applyFont="1" applyFill="1" applyBorder="1" applyAlignment="1">
      <alignment horizontal="left" vertical="top"/>
    </xf>
    <xf numFmtId="0" fontId="45" fillId="4" borderId="1" xfId="0" applyFont="1" applyFill="1" applyBorder="1" applyAlignment="1">
      <alignment horizontal="left" vertical="center"/>
    </xf>
    <xf numFmtId="0" fontId="43" fillId="19" borderId="7" xfId="0" applyFont="1" applyFill="1" applyBorder="1" applyAlignment="1">
      <alignment horizontal="left" vertical="center"/>
    </xf>
    <xf numFmtId="0" fontId="42" fillId="7" borderId="5" xfId="0" applyFont="1" applyFill="1" applyBorder="1" applyAlignment="1">
      <alignment horizontal="left" vertical="center"/>
    </xf>
    <xf numFmtId="0" fontId="8" fillId="7" borderId="29" xfId="0" applyFont="1" applyFill="1" applyBorder="1" applyAlignment="1">
      <alignment horizontal="left" vertical="center" wrapText="1"/>
    </xf>
    <xf numFmtId="0" fontId="42" fillId="7" borderId="29" xfId="0" applyFont="1" applyFill="1" applyBorder="1" applyAlignment="1">
      <alignment horizontal="left" vertical="center" wrapText="1"/>
    </xf>
    <xf numFmtId="0" fontId="51" fillId="4" borderId="3" xfId="0" applyFont="1" applyFill="1" applyBorder="1" applyAlignment="1">
      <alignment horizontal="left" vertical="center" wrapText="1"/>
    </xf>
    <xf numFmtId="0" fontId="42" fillId="18" borderId="1" xfId="0" applyFont="1" applyFill="1" applyBorder="1" applyAlignment="1">
      <alignment horizontal="left" vertical="center"/>
    </xf>
    <xf numFmtId="0" fontId="44" fillId="4" borderId="3" xfId="0" applyFont="1" applyFill="1" applyBorder="1" applyAlignment="1">
      <alignment horizontal="left" vertical="center" wrapText="1"/>
    </xf>
    <xf numFmtId="0" fontId="45" fillId="4" borderId="0" xfId="0" applyFont="1" applyFill="1"/>
    <xf numFmtId="0" fontId="42" fillId="0" borderId="3" xfId="0" applyFont="1" applyBorder="1" applyAlignment="1">
      <alignment vertical="center"/>
    </xf>
    <xf numFmtId="0" fontId="42" fillId="0" borderId="3" xfId="0" applyFont="1" applyBorder="1" applyAlignment="1">
      <alignment horizontal="left" vertical="center"/>
    </xf>
    <xf numFmtId="0" fontId="27" fillId="0" borderId="0" xfId="0" applyFont="1"/>
    <xf numFmtId="0" fontId="51" fillId="4" borderId="10" xfId="0" applyFont="1" applyFill="1" applyBorder="1" applyAlignment="1">
      <alignment horizontal="left" vertical="center" wrapText="1"/>
    </xf>
    <xf numFmtId="0" fontId="42" fillId="18" borderId="2" xfId="0" applyFont="1" applyFill="1" applyBorder="1" applyAlignment="1">
      <alignment horizontal="left" vertical="center"/>
    </xf>
    <xf numFmtId="0" fontId="42" fillId="4" borderId="1" xfId="0" applyFont="1" applyFill="1" applyBorder="1" applyAlignment="1">
      <alignment vertical="center" wrapText="1"/>
    </xf>
    <xf numFmtId="0" fontId="42" fillId="4" borderId="0" xfId="0" applyFont="1" applyFill="1"/>
    <xf numFmtId="0" fontId="42" fillId="4" borderId="1" xfId="0" applyFont="1" applyFill="1" applyBorder="1" applyAlignment="1">
      <alignment vertical="center"/>
    </xf>
    <xf numFmtId="0" fontId="42" fillId="0" borderId="1" xfId="0" applyFont="1" applyBorder="1"/>
    <xf numFmtId="0" fontId="27" fillId="0" borderId="15" xfId="0" applyFont="1" applyBorder="1" applyAlignment="1">
      <alignment vertical="center" wrapText="1"/>
    </xf>
    <xf numFmtId="0" fontId="42" fillId="11" borderId="5" xfId="0" applyFont="1" applyFill="1" applyBorder="1" applyAlignment="1">
      <alignment horizontal="left" vertical="center"/>
    </xf>
    <xf numFmtId="0" fontId="27" fillId="0" borderId="1" xfId="0" applyFont="1" applyBorder="1"/>
    <xf numFmtId="0" fontId="43" fillId="19" borderId="30" xfId="0" applyFont="1" applyFill="1" applyBorder="1" applyAlignment="1">
      <alignment horizontal="left" vertical="center"/>
    </xf>
    <xf numFmtId="0" fontId="42" fillId="4" borderId="0" xfId="0" applyFont="1" applyFill="1" applyAlignment="1">
      <alignment wrapText="1"/>
    </xf>
    <xf numFmtId="0" fontId="42" fillId="0" borderId="1" xfId="0" applyFont="1" applyBorder="1" applyAlignment="1">
      <alignment horizontal="left" vertical="center"/>
    </xf>
    <xf numFmtId="0" fontId="42" fillId="4" borderId="1" xfId="0" applyFont="1" applyFill="1" applyBorder="1"/>
    <xf numFmtId="0" fontId="51" fillId="4" borderId="1" xfId="0" applyFont="1" applyFill="1" applyBorder="1" applyAlignment="1">
      <alignment horizontal="left" vertical="center" wrapText="1"/>
    </xf>
    <xf numFmtId="0" fontId="42" fillId="4" borderId="1" xfId="0" applyFont="1" applyFill="1" applyBorder="1" applyAlignment="1">
      <alignment wrapText="1"/>
    </xf>
    <xf numFmtId="0" fontId="42" fillId="7" borderId="6" xfId="0" applyFont="1" applyFill="1" applyBorder="1" applyAlignment="1">
      <alignment horizontal="left" vertical="center"/>
    </xf>
    <xf numFmtId="0" fontId="42" fillId="11" borderId="10" xfId="0" applyFont="1" applyFill="1" applyBorder="1" applyAlignment="1">
      <alignment horizontal="left" vertical="center"/>
    </xf>
    <xf numFmtId="0" fontId="42" fillId="7" borderId="4" xfId="0" applyFont="1" applyFill="1" applyBorder="1" applyAlignment="1">
      <alignment horizontal="left" vertical="center"/>
    </xf>
    <xf numFmtId="0" fontId="42" fillId="11" borderId="3" xfId="0" applyFont="1" applyFill="1" applyBorder="1" applyAlignment="1">
      <alignment horizontal="left" vertical="center"/>
    </xf>
    <xf numFmtId="0" fontId="42" fillId="7" borderId="16" xfId="0" applyFont="1" applyFill="1" applyBorder="1" applyAlignment="1">
      <alignment horizontal="left" vertical="center"/>
    </xf>
    <xf numFmtId="0" fontId="42" fillId="11" borderId="12" xfId="0" applyFont="1" applyFill="1" applyBorder="1" applyAlignment="1">
      <alignment horizontal="left" vertical="center"/>
    </xf>
    <xf numFmtId="0" fontId="43" fillId="4" borderId="1" xfId="0" applyFont="1" applyFill="1" applyBorder="1"/>
    <xf numFmtId="0" fontId="42" fillId="7" borderId="2" xfId="0" applyFont="1" applyFill="1" applyBorder="1"/>
    <xf numFmtId="0" fontId="27" fillId="0" borderId="1" xfId="0" applyFont="1" applyBorder="1" applyAlignment="1">
      <alignment vertical="center"/>
    </xf>
    <xf numFmtId="0" fontId="27" fillId="0" borderId="0" xfId="0" applyFont="1" applyAlignment="1">
      <alignment vertical="center"/>
    </xf>
    <xf numFmtId="0" fontId="45" fillId="0" borderId="0" xfId="0" applyFont="1"/>
    <xf numFmtId="0" fontId="43" fillId="0" borderId="24" xfId="0" applyFont="1" applyBorder="1" applyAlignment="1">
      <alignment horizontal="left" vertical="center"/>
    </xf>
    <xf numFmtId="0" fontId="43" fillId="0" borderId="25" xfId="0" applyFont="1" applyBorder="1" applyAlignment="1">
      <alignment horizontal="left" vertical="center" wrapText="1"/>
    </xf>
    <xf numFmtId="0" fontId="43" fillId="0" borderId="1" xfId="0" applyFont="1" applyBorder="1" applyAlignment="1">
      <alignment horizontal="left" vertical="center"/>
    </xf>
    <xf numFmtId="0" fontId="8" fillId="11" borderId="1" xfId="0" applyFont="1" applyFill="1" applyBorder="1" applyAlignment="1">
      <alignment horizontal="left" vertical="center"/>
    </xf>
    <xf numFmtId="0" fontId="8" fillId="11" borderId="25" xfId="0" applyFont="1" applyFill="1" applyBorder="1" applyAlignment="1">
      <alignment horizontal="left" vertical="center" wrapText="1"/>
    </xf>
    <xf numFmtId="0" fontId="8" fillId="11" borderId="3" xfId="0" applyFont="1" applyFill="1" applyBorder="1" applyAlignment="1">
      <alignment horizontal="left" vertical="center" wrapText="1"/>
    </xf>
    <xf numFmtId="0" fontId="8" fillId="10" borderId="26" xfId="0" applyFont="1" applyFill="1" applyBorder="1" applyAlignment="1">
      <alignment horizontal="left" vertical="center" wrapText="1"/>
    </xf>
    <xf numFmtId="0" fontId="8" fillId="11" borderId="10" xfId="0" applyFont="1" applyFill="1" applyBorder="1" applyAlignment="1">
      <alignment horizontal="left" vertical="center" wrapText="1"/>
    </xf>
    <xf numFmtId="0" fontId="45" fillId="11" borderId="25" xfId="0" applyFont="1" applyFill="1" applyBorder="1" applyAlignment="1">
      <alignment horizontal="left" vertical="center" wrapText="1"/>
    </xf>
    <xf numFmtId="0" fontId="45" fillId="11" borderId="3" xfId="0" applyFont="1" applyFill="1" applyBorder="1" applyAlignment="1">
      <alignment horizontal="left" vertical="center" wrapText="1"/>
    </xf>
    <xf numFmtId="0" fontId="8" fillId="0" borderId="1" xfId="0" applyFont="1" applyBorder="1" applyAlignment="1">
      <alignment horizontal="left" vertical="center"/>
    </xf>
    <xf numFmtId="0" fontId="42" fillId="0" borderId="24" xfId="0" applyFont="1" applyBorder="1" applyAlignment="1">
      <alignment horizontal="left" vertical="center"/>
    </xf>
    <xf numFmtId="0" fontId="8" fillId="16" borderId="1" xfId="0" applyFont="1" applyFill="1" applyBorder="1" applyAlignment="1">
      <alignment horizontal="left" vertical="center" wrapText="1"/>
    </xf>
    <xf numFmtId="0" fontId="45" fillId="0" borderId="0" xfId="0" applyFont="1" applyAlignment="1">
      <alignment horizontal="left" vertical="center"/>
    </xf>
    <xf numFmtId="0" fontId="50" fillId="0" borderId="0" xfId="0" applyFont="1"/>
    <xf numFmtId="0" fontId="34" fillId="19" borderId="1" xfId="0" applyFont="1" applyFill="1" applyBorder="1" applyAlignment="1">
      <alignment horizontal="left" vertical="center"/>
    </xf>
    <xf numFmtId="0" fontId="33" fillId="19" borderId="3" xfId="0" applyFont="1" applyFill="1" applyBorder="1" applyAlignment="1">
      <alignment horizontal="left" vertical="center"/>
    </xf>
    <xf numFmtId="0" fontId="37" fillId="19" borderId="3" xfId="0" applyFont="1" applyFill="1" applyBorder="1" applyAlignment="1">
      <alignment horizontal="center"/>
    </xf>
    <xf numFmtId="0" fontId="33" fillId="19" borderId="3" xfId="0" applyFont="1" applyFill="1" applyBorder="1" applyAlignment="1">
      <alignment horizontal="left" vertical="center" wrapText="1"/>
    </xf>
    <xf numFmtId="0" fontId="33" fillId="19" borderId="11" xfId="0" applyFont="1" applyFill="1" applyBorder="1" applyAlignment="1">
      <alignment horizontal="left" vertical="center"/>
    </xf>
    <xf numFmtId="0" fontId="27" fillId="0" borderId="0" xfId="11"/>
    <xf numFmtId="0" fontId="42" fillId="0" borderId="0" xfId="11" applyFont="1" applyAlignment="1">
      <alignment wrapText="1"/>
    </xf>
    <xf numFmtId="0" fontId="34" fillId="18" borderId="1" xfId="11" applyFont="1" applyFill="1" applyBorder="1" applyAlignment="1">
      <alignment horizontal="left" vertical="center"/>
    </xf>
    <xf numFmtId="0" fontId="33" fillId="18" borderId="3" xfId="11" applyFont="1" applyFill="1" applyBorder="1" applyAlignment="1">
      <alignment horizontal="left" vertical="center"/>
    </xf>
    <xf numFmtId="0" fontId="33" fillId="18" borderId="11" xfId="11" applyFont="1" applyFill="1" applyBorder="1" applyAlignment="1">
      <alignment horizontal="left" vertical="center"/>
    </xf>
    <xf numFmtId="0" fontId="33" fillId="18" borderId="3" xfId="11" applyFont="1" applyFill="1" applyBorder="1" applyAlignment="1">
      <alignment horizontal="left" vertical="center" wrapText="1"/>
    </xf>
    <xf numFmtId="0" fontId="42" fillId="4" borderId="1" xfId="11" applyFont="1" applyFill="1" applyBorder="1" applyAlignment="1">
      <alignment horizontal="left" vertical="center" wrapText="1"/>
    </xf>
    <xf numFmtId="0" fontId="37" fillId="18" borderId="1" xfId="11" applyFont="1" applyFill="1" applyBorder="1" applyAlignment="1">
      <alignment horizontal="left" vertical="center"/>
    </xf>
    <xf numFmtId="0" fontId="34" fillId="4" borderId="1" xfId="11" applyFont="1" applyFill="1" applyBorder="1" applyAlignment="1">
      <alignment horizontal="left" vertical="center"/>
    </xf>
    <xf numFmtId="0" fontId="33" fillId="19" borderId="24" xfId="11" applyFont="1" applyFill="1" applyBorder="1" applyAlignment="1">
      <alignment horizontal="left" vertical="center"/>
    </xf>
    <xf numFmtId="0" fontId="33" fillId="19" borderId="25" xfId="11" applyFont="1" applyFill="1" applyBorder="1" applyAlignment="1">
      <alignment horizontal="left" vertical="center" wrapText="1"/>
    </xf>
    <xf numFmtId="0" fontId="33" fillId="19" borderId="1" xfId="11" applyFont="1" applyFill="1" applyBorder="1" applyAlignment="1">
      <alignment horizontal="left" vertical="center"/>
    </xf>
    <xf numFmtId="0" fontId="34" fillId="4" borderId="29" xfId="11" applyFont="1" applyFill="1" applyBorder="1" applyAlignment="1">
      <alignment horizontal="left" vertical="center"/>
    </xf>
    <xf numFmtId="0" fontId="33" fillId="4" borderId="1" xfId="11" applyFont="1" applyFill="1" applyBorder="1" applyAlignment="1">
      <alignment vertical="center"/>
    </xf>
    <xf numFmtId="0" fontId="34" fillId="4" borderId="1" xfId="11" applyFont="1" applyFill="1" applyBorder="1" applyAlignment="1">
      <alignment horizontal="left" vertical="center" indent="1"/>
    </xf>
    <xf numFmtId="0" fontId="52" fillId="19" borderId="1" xfId="0" applyFont="1" applyFill="1" applyBorder="1" applyAlignment="1">
      <alignment horizontal="left" vertical="center"/>
    </xf>
    <xf numFmtId="0" fontId="52" fillId="19" borderId="10" xfId="0" applyFont="1" applyFill="1" applyBorder="1" applyAlignment="1">
      <alignment horizontal="left" vertical="center"/>
    </xf>
    <xf numFmtId="0" fontId="53" fillId="19" borderId="0" xfId="0" applyFont="1" applyFill="1" applyAlignment="1">
      <alignment horizontal="left" vertical="center"/>
    </xf>
    <xf numFmtId="0" fontId="53" fillId="19" borderId="1" xfId="0" applyFont="1" applyFill="1" applyBorder="1" applyAlignment="1">
      <alignment horizontal="left" vertical="center"/>
    </xf>
    <xf numFmtId="0" fontId="52" fillId="19" borderId="1" xfId="0" applyFont="1" applyFill="1" applyBorder="1" applyAlignment="1">
      <alignment horizontal="left" vertical="center" wrapText="1"/>
    </xf>
    <xf numFmtId="0" fontId="42" fillId="20" borderId="0" xfId="0" applyFont="1" applyFill="1"/>
    <xf numFmtId="0" fontId="11" fillId="20" borderId="1" xfId="0" applyFont="1" applyFill="1" applyBorder="1" applyAlignment="1">
      <alignment horizontal="left" vertical="center"/>
    </xf>
    <xf numFmtId="0" fontId="52" fillId="20" borderId="5" xfId="0" applyFont="1" applyFill="1" applyBorder="1" applyAlignment="1">
      <alignment horizontal="left" vertical="center"/>
    </xf>
    <xf numFmtId="0" fontId="11" fillId="20" borderId="16" xfId="0" applyFont="1" applyFill="1" applyBorder="1" applyAlignment="1">
      <alignment horizontal="left" vertical="center" wrapText="1"/>
    </xf>
    <xf numFmtId="0" fontId="52" fillId="20" borderId="1" xfId="0" applyFont="1" applyFill="1" applyBorder="1" applyAlignment="1">
      <alignment horizontal="left" vertical="center"/>
    </xf>
    <xf numFmtId="0" fontId="52" fillId="20" borderId="1" xfId="0" applyFont="1" applyFill="1" applyBorder="1" applyAlignment="1">
      <alignment horizontal="left" vertical="center" wrapText="1"/>
    </xf>
    <xf numFmtId="0" fontId="11" fillId="20" borderId="4" xfId="0" applyFont="1" applyFill="1" applyBorder="1" applyAlignment="1">
      <alignment horizontal="left" vertical="center" wrapText="1"/>
    </xf>
    <xf numFmtId="0" fontId="54" fillId="20" borderId="1" xfId="0" applyFont="1" applyFill="1" applyBorder="1" applyAlignment="1">
      <alignment horizontal="left" vertical="center"/>
    </xf>
    <xf numFmtId="0" fontId="54" fillId="20" borderId="1" xfId="0" applyFont="1" applyFill="1" applyBorder="1"/>
    <xf numFmtId="0" fontId="54" fillId="20" borderId="1" xfId="0" applyFont="1" applyFill="1" applyBorder="1" applyAlignment="1">
      <alignment horizontal="left" vertical="center" wrapText="1"/>
    </xf>
    <xf numFmtId="0" fontId="45" fillId="20" borderId="0" xfId="0" applyFont="1" applyFill="1"/>
    <xf numFmtId="0" fontId="54" fillId="20" borderId="4" xfId="0" applyFont="1" applyFill="1" applyBorder="1" applyAlignment="1">
      <alignment horizontal="left" vertical="center" wrapText="1"/>
    </xf>
    <xf numFmtId="0" fontId="11" fillId="20" borderId="1" xfId="0" applyFont="1" applyFill="1" applyBorder="1" applyAlignment="1">
      <alignment horizontal="left" vertical="center" wrapText="1"/>
    </xf>
    <xf numFmtId="0" fontId="11" fillId="20" borderId="5" xfId="0" applyFont="1" applyFill="1" applyBorder="1" applyAlignment="1">
      <alignment horizontal="left" vertical="center"/>
    </xf>
    <xf numFmtId="0" fontId="54" fillId="20" borderId="5" xfId="0" applyFont="1" applyFill="1" applyBorder="1" applyAlignment="1">
      <alignment horizontal="left" vertical="center"/>
    </xf>
    <xf numFmtId="0" fontId="11" fillId="20" borderId="6" xfId="0" applyFont="1" applyFill="1" applyBorder="1" applyAlignment="1">
      <alignment horizontal="left" vertical="center" wrapText="1"/>
    </xf>
    <xf numFmtId="0" fontId="52" fillId="19" borderId="3" xfId="0" applyFont="1" applyFill="1" applyBorder="1" applyAlignment="1">
      <alignment horizontal="left" vertical="center"/>
    </xf>
    <xf numFmtId="0" fontId="53" fillId="19" borderId="4" xfId="0" applyFont="1" applyFill="1" applyBorder="1" applyAlignment="1">
      <alignment horizontal="left" vertical="center"/>
    </xf>
    <xf numFmtId="0" fontId="52" fillId="20" borderId="4" xfId="0" applyFont="1" applyFill="1" applyBorder="1" applyAlignment="1">
      <alignment horizontal="left" vertical="center" wrapText="1"/>
    </xf>
    <xf numFmtId="0" fontId="52" fillId="0" borderId="0" xfId="0" applyFont="1"/>
    <xf numFmtId="0" fontId="52" fillId="0" borderId="0" xfId="0" applyFont="1" applyAlignment="1">
      <alignment wrapText="1"/>
    </xf>
    <xf numFmtId="0" fontId="9" fillId="19" borderId="1" xfId="0" applyFont="1" applyFill="1" applyBorder="1" applyAlignment="1">
      <alignment horizontal="center"/>
    </xf>
    <xf numFmtId="0" fontId="43" fillId="19" borderId="1" xfId="0" applyFont="1" applyFill="1" applyBorder="1" applyAlignment="1">
      <alignment horizontal="left" vertical="center" wrapText="1"/>
    </xf>
    <xf numFmtId="0" fontId="42" fillId="19" borderId="1" xfId="0" applyFont="1" applyFill="1" applyBorder="1" applyAlignment="1">
      <alignment horizontal="left" vertical="center" wrapText="1"/>
    </xf>
    <xf numFmtId="0" fontId="55" fillId="0" borderId="1" xfId="0" applyFont="1" applyBorder="1"/>
    <xf numFmtId="0" fontId="42" fillId="14" borderId="1" xfId="0" applyFont="1" applyFill="1" applyBorder="1" applyAlignment="1">
      <alignment horizontal="left" vertical="center"/>
    </xf>
    <xf numFmtId="0" fontId="42" fillId="11" borderId="2" xfId="9" applyFont="1" applyFill="1" applyBorder="1" applyAlignment="1">
      <alignment horizontal="left" vertical="center"/>
    </xf>
    <xf numFmtId="0" fontId="8" fillId="0" borderId="1" xfId="0" applyFont="1" applyBorder="1" applyAlignment="1">
      <alignment horizontal="left"/>
    </xf>
    <xf numFmtId="0" fontId="42" fillId="0" borderId="31" xfId="0" applyFont="1" applyBorder="1" applyAlignment="1">
      <alignment horizontal="left" vertical="center"/>
    </xf>
    <xf numFmtId="0" fontId="13" fillId="0" borderId="31" xfId="0" applyFont="1" applyBorder="1" applyAlignment="1">
      <alignment horizontal="left" vertical="center" wrapText="1"/>
    </xf>
    <xf numFmtId="0" fontId="42" fillId="14" borderId="31" xfId="0" applyFont="1" applyFill="1" applyBorder="1" applyAlignment="1">
      <alignment horizontal="left" vertical="center"/>
    </xf>
    <xf numFmtId="0" fontId="42" fillId="0" borderId="32" xfId="0" applyFont="1" applyBorder="1" applyAlignment="1">
      <alignment horizontal="left" vertical="center"/>
    </xf>
    <xf numFmtId="0" fontId="42" fillId="0" borderId="32" xfId="0" applyFont="1" applyBorder="1"/>
    <xf numFmtId="0" fontId="42" fillId="0" borderId="32" xfId="0" applyFont="1" applyBorder="1" applyAlignment="1">
      <alignment horizontal="left" vertical="center" wrapText="1"/>
    </xf>
    <xf numFmtId="0" fontId="42" fillId="14" borderId="32" xfId="0" applyFont="1" applyFill="1" applyBorder="1" applyAlignment="1">
      <alignment horizontal="left" vertical="center"/>
    </xf>
    <xf numFmtId="0" fontId="45" fillId="0" borderId="32" xfId="0" applyFont="1" applyBorder="1" applyAlignment="1">
      <alignment horizontal="left" vertical="center"/>
    </xf>
    <xf numFmtId="0" fontId="45" fillId="0" borderId="32" xfId="0" applyFont="1" applyBorder="1" applyAlignment="1">
      <alignment horizontal="left" vertical="center" wrapText="1"/>
    </xf>
    <xf numFmtId="0" fontId="45" fillId="14" borderId="32" xfId="0" applyFont="1" applyFill="1" applyBorder="1" applyAlignment="1">
      <alignment horizontal="left" vertical="center"/>
    </xf>
    <xf numFmtId="0" fontId="13" fillId="0" borderId="32" xfId="0" applyFont="1" applyBorder="1" applyAlignment="1">
      <alignment horizontal="left" vertical="center" wrapText="1"/>
    </xf>
    <xf numFmtId="0" fontId="56" fillId="0" borderId="0" xfId="0" applyFont="1"/>
    <xf numFmtId="0" fontId="29" fillId="0" borderId="0" xfId="0" applyFont="1"/>
    <xf numFmtId="0" fontId="13" fillId="0" borderId="32" xfId="0" applyFont="1" applyBorder="1" applyAlignment="1">
      <alignment horizontal="left"/>
    </xf>
    <xf numFmtId="0" fontId="13" fillId="0" borderId="32" xfId="0" applyFont="1" applyBorder="1" applyAlignment="1">
      <alignment horizontal="left" vertical="center"/>
    </xf>
    <xf numFmtId="0" fontId="42" fillId="19" borderId="32" xfId="0" applyFont="1" applyFill="1" applyBorder="1" applyAlignment="1">
      <alignment horizontal="left" vertical="center"/>
    </xf>
    <xf numFmtId="0" fontId="46" fillId="19" borderId="32" xfId="0" applyFont="1" applyFill="1" applyBorder="1" applyAlignment="1">
      <alignment horizontal="left" vertical="center"/>
    </xf>
    <xf numFmtId="0" fontId="43" fillId="19" borderId="32" xfId="0" applyFont="1" applyFill="1" applyBorder="1" applyAlignment="1">
      <alignment horizontal="left" vertical="center"/>
    </xf>
    <xf numFmtId="0" fontId="42" fillId="19" borderId="32" xfId="0" applyFont="1" applyFill="1" applyBorder="1" applyAlignment="1">
      <alignment horizontal="left" vertical="center" wrapText="1"/>
    </xf>
    <xf numFmtId="0" fontId="42" fillId="0" borderId="25" xfId="0" applyFont="1" applyBorder="1" applyAlignment="1">
      <alignment horizontal="left" vertical="center"/>
    </xf>
    <xf numFmtId="0" fontId="13" fillId="0" borderId="32" xfId="0" applyFont="1" applyBorder="1"/>
    <xf numFmtId="0" fontId="42" fillId="0" borderId="29" xfId="0" applyFont="1" applyBorder="1" applyAlignment="1">
      <alignment horizontal="left" vertical="center"/>
    </xf>
    <xf numFmtId="0" fontId="45" fillId="0" borderId="29" xfId="0" applyFont="1" applyBorder="1" applyAlignment="1">
      <alignment horizontal="left" vertical="center"/>
    </xf>
    <xf numFmtId="0" fontId="42" fillId="19" borderId="30" xfId="0" applyFont="1" applyFill="1" applyBorder="1" applyAlignment="1">
      <alignment horizontal="left" vertical="center"/>
    </xf>
    <xf numFmtId="0" fontId="43" fillId="19" borderId="33" xfId="0" applyFont="1" applyFill="1" applyBorder="1" applyAlignment="1">
      <alignment horizontal="left" vertical="center"/>
    </xf>
    <xf numFmtId="0" fontId="42" fillId="19" borderId="34" xfId="0" applyFont="1" applyFill="1" applyBorder="1" applyAlignment="1">
      <alignment horizontal="left" vertical="center" wrapText="1"/>
    </xf>
    <xf numFmtId="0" fontId="42" fillId="0" borderId="23" xfId="0" applyFont="1" applyBorder="1" applyAlignment="1">
      <alignment horizontal="left" vertical="center"/>
    </xf>
    <xf numFmtId="0" fontId="13" fillId="0" borderId="26" xfId="0" applyFont="1" applyBorder="1" applyAlignment="1">
      <alignment horizontal="left" vertical="center" wrapText="1"/>
    </xf>
    <xf numFmtId="0" fontId="13" fillId="0" borderId="25" xfId="0" applyFont="1" applyBorder="1" applyAlignment="1">
      <alignment horizontal="left" vertical="center" wrapText="1"/>
    </xf>
    <xf numFmtId="0" fontId="45" fillId="0" borderId="24" xfId="0" applyFont="1" applyBorder="1" applyAlignment="1">
      <alignment horizontal="left" vertical="center"/>
    </xf>
    <xf numFmtId="0" fontId="45" fillId="0" borderId="25" xfId="0" applyFont="1" applyBorder="1" applyAlignment="1">
      <alignment horizontal="left" vertical="center" wrapText="1"/>
    </xf>
    <xf numFmtId="0" fontId="42" fillId="19" borderId="34" xfId="0" applyFont="1" applyFill="1" applyBorder="1" applyAlignment="1">
      <alignment horizontal="left" vertical="center"/>
    </xf>
    <xf numFmtId="0" fontId="42" fillId="19" borderId="22" xfId="0" applyFont="1" applyFill="1" applyBorder="1" applyAlignment="1">
      <alignment horizontal="left" vertical="center"/>
    </xf>
    <xf numFmtId="0" fontId="13" fillId="0" borderId="29" xfId="0" applyFont="1" applyBorder="1" applyAlignment="1">
      <alignment horizontal="left" vertical="center" wrapText="1"/>
    </xf>
    <xf numFmtId="0" fontId="42" fillId="0" borderId="29" xfId="0" applyFont="1" applyBorder="1" applyAlignment="1">
      <alignment horizontal="left" vertical="center" wrapText="1"/>
    </xf>
    <xf numFmtId="0" fontId="13" fillId="0" borderId="24" xfId="0" applyFont="1" applyBorder="1" applyAlignment="1">
      <alignment horizontal="left" vertical="center" wrapText="1"/>
    </xf>
    <xf numFmtId="0" fontId="42" fillId="0" borderId="24" xfId="0" applyFont="1" applyBorder="1" applyAlignment="1">
      <alignment vertical="center"/>
    </xf>
    <xf numFmtId="0" fontId="42" fillId="0" borderId="27" xfId="0" applyFont="1" applyBorder="1" applyAlignment="1">
      <alignment horizontal="left" vertical="center"/>
    </xf>
    <xf numFmtId="0" fontId="43" fillId="19" borderId="23" xfId="0" applyFont="1" applyFill="1" applyBorder="1" applyAlignment="1">
      <alignment horizontal="left" vertical="center"/>
    </xf>
    <xf numFmtId="0" fontId="43" fillId="19" borderId="34" xfId="0" applyFont="1" applyFill="1" applyBorder="1" applyAlignment="1">
      <alignment horizontal="left" vertical="center"/>
    </xf>
    <xf numFmtId="0" fontId="42" fillId="0" borderId="32" xfId="0" applyFont="1" applyBorder="1" applyAlignment="1">
      <alignment horizontal="left"/>
    </xf>
    <xf numFmtId="0" fontId="42" fillId="0" borderId="32" xfId="0" applyFont="1" applyBorder="1" applyAlignment="1">
      <alignment vertical="center" wrapText="1"/>
    </xf>
    <xf numFmtId="0" fontId="42" fillId="0" borderId="32" xfId="0" applyFont="1" applyBorder="1" applyAlignment="1">
      <alignment vertical="center"/>
    </xf>
    <xf numFmtId="0" fontId="57" fillId="0" borderId="0" xfId="0" applyFont="1"/>
    <xf numFmtId="0" fontId="58" fillId="0" borderId="0" xfId="0" applyFont="1"/>
    <xf numFmtId="0" fontId="58" fillId="0" borderId="0" xfId="0" applyFont="1" applyAlignment="1">
      <alignment horizontal="center" vertical="center"/>
    </xf>
    <xf numFmtId="0" fontId="28" fillId="0" borderId="0" xfId="0" applyFont="1"/>
    <xf numFmtId="0" fontId="59" fillId="0" borderId="0" xfId="0" applyFont="1"/>
    <xf numFmtId="0" fontId="59" fillId="0" borderId="0" xfId="0" applyFont="1" applyAlignment="1">
      <alignment horizontal="center" vertical="center"/>
    </xf>
    <xf numFmtId="0" fontId="11" fillId="0" borderId="0" xfId="0" applyFont="1" applyAlignment="1">
      <alignment horizontal="center" vertical="center" wrapText="1"/>
    </xf>
    <xf numFmtId="0" fontId="11" fillId="0" borderId="0" xfId="0" applyFont="1" applyAlignment="1">
      <alignment horizontal="justify" vertical="center" wrapText="1"/>
    </xf>
    <xf numFmtId="0" fontId="54" fillId="0" borderId="0" xfId="0" applyFont="1" applyAlignment="1">
      <alignment horizontal="justify" vertical="center" wrapText="1"/>
    </xf>
    <xf numFmtId="0" fontId="54" fillId="0" borderId="0" xfId="0" applyFont="1" applyAlignment="1">
      <alignment horizontal="center" vertical="center" wrapText="1"/>
    </xf>
    <xf numFmtId="0" fontId="0" fillId="0" borderId="0" xfId="0" applyAlignment="1">
      <alignment horizontal="center" vertical="center"/>
    </xf>
    <xf numFmtId="0" fontId="0" fillId="0" borderId="0" xfId="0" applyAlignment="1">
      <alignment horizontal="left"/>
    </xf>
    <xf numFmtId="0" fontId="0" fillId="0" borderId="0" xfId="0" applyAlignment="1">
      <alignment horizontal="left" vertical="top"/>
    </xf>
    <xf numFmtId="0" fontId="0" fillId="0" borderId="0" xfId="0" applyAlignment="1">
      <alignment horizontal="center"/>
    </xf>
    <xf numFmtId="0" fontId="4" fillId="7" borderId="3" xfId="0" applyFont="1" applyFill="1" applyBorder="1" applyAlignment="1">
      <alignment horizontal="left" vertical="center"/>
    </xf>
    <xf numFmtId="0" fontId="8" fillId="7" borderId="3" xfId="0" applyFont="1" applyFill="1" applyBorder="1" applyAlignment="1">
      <alignment horizontal="left" vertical="center"/>
    </xf>
    <xf numFmtId="0" fontId="45" fillId="7" borderId="3" xfId="0" applyFont="1" applyFill="1" applyBorder="1" applyAlignment="1">
      <alignment horizontal="left" vertical="center"/>
    </xf>
    <xf numFmtId="0" fontId="8" fillId="0" borderId="3" xfId="0" applyFont="1" applyBorder="1" applyAlignment="1">
      <alignment horizontal="left" vertical="center"/>
    </xf>
    <xf numFmtId="0" fontId="42" fillId="7" borderId="3" xfId="0" applyFont="1" applyFill="1" applyBorder="1" applyAlignment="1">
      <alignment horizontal="left" vertical="center"/>
    </xf>
    <xf numFmtId="0" fontId="45" fillId="7" borderId="1" xfId="0" applyFont="1" applyFill="1" applyBorder="1"/>
    <xf numFmtId="0" fontId="0" fillId="0" borderId="1" xfId="0" applyBorder="1"/>
    <xf numFmtId="0" fontId="43" fillId="7" borderId="24" xfId="0" applyFont="1" applyFill="1" applyBorder="1" applyAlignment="1">
      <alignment horizontal="left" vertical="center"/>
    </xf>
    <xf numFmtId="0" fontId="9" fillId="7" borderId="24" xfId="0" applyFont="1" applyFill="1" applyBorder="1" applyAlignment="1">
      <alignment horizontal="left" vertical="center"/>
    </xf>
    <xf numFmtId="0" fontId="43" fillId="19" borderId="1" xfId="11" applyFont="1" applyFill="1" applyBorder="1" applyAlignment="1">
      <alignment horizontal="left" vertical="center"/>
    </xf>
    <xf numFmtId="0" fontId="42" fillId="4" borderId="1" xfId="11" applyFont="1" applyFill="1" applyBorder="1" applyAlignment="1">
      <alignment horizontal="left" vertical="center"/>
    </xf>
    <xf numFmtId="0" fontId="33" fillId="18" borderId="1" xfId="11" applyFont="1" applyFill="1" applyBorder="1" applyAlignment="1">
      <alignment horizontal="left" vertical="center"/>
    </xf>
    <xf numFmtId="0" fontId="59" fillId="0" borderId="1" xfId="11" applyFont="1" applyBorder="1" applyAlignment="1">
      <alignment wrapText="1"/>
    </xf>
    <xf numFmtId="0" fontId="44" fillId="0" borderId="1" xfId="11" applyFont="1" applyBorder="1" applyAlignment="1">
      <alignment vertical="center" wrapText="1"/>
    </xf>
    <xf numFmtId="0" fontId="45" fillId="0" borderId="1" xfId="11" applyFont="1" applyBorder="1" applyAlignment="1">
      <alignment vertical="center" wrapText="1"/>
    </xf>
    <xf numFmtId="0" fontId="45" fillId="7" borderId="17" xfId="11" applyFont="1" applyFill="1" applyBorder="1" applyAlignment="1">
      <alignment horizontal="left" vertical="center" wrapText="1"/>
    </xf>
    <xf numFmtId="0" fontId="45" fillId="7" borderId="17" xfId="7" applyFont="1" applyFill="1" applyBorder="1" applyAlignment="1">
      <alignment horizontal="left" vertical="center" wrapText="1"/>
    </xf>
    <xf numFmtId="0" fontId="45" fillId="0" borderId="1" xfId="11" applyFont="1" applyBorder="1" applyAlignment="1">
      <alignment vertical="center"/>
    </xf>
    <xf numFmtId="0" fontId="45" fillId="0" borderId="17" xfId="11" applyFont="1" applyBorder="1" applyAlignment="1">
      <alignment horizontal="left" vertical="center" wrapText="1"/>
    </xf>
    <xf numFmtId="0" fontId="45" fillId="0" borderId="17" xfId="11" applyFont="1" applyBorder="1" applyAlignment="1">
      <alignment vertical="center" wrapText="1"/>
    </xf>
    <xf numFmtId="0" fontId="45" fillId="0" borderId="1" xfId="11" applyFont="1" applyBorder="1" applyAlignment="1">
      <alignment horizontal="left" vertical="center" wrapText="1"/>
    </xf>
    <xf numFmtId="0" fontId="45" fillId="11" borderId="1" xfId="11" applyFont="1" applyFill="1" applyBorder="1" applyAlignment="1">
      <alignment horizontal="left" vertical="center" wrapText="1"/>
    </xf>
    <xf numFmtId="0" fontId="44" fillId="0" borderId="1" xfId="11" applyFont="1" applyBorder="1" applyAlignment="1">
      <alignment vertical="center"/>
    </xf>
    <xf numFmtId="0" fontId="44" fillId="0" borderId="17" xfId="11" applyFont="1" applyBorder="1" applyAlignment="1">
      <alignment vertical="center" wrapText="1"/>
    </xf>
    <xf numFmtId="0" fontId="59" fillId="0" borderId="1" xfId="11" applyFont="1" applyBorder="1"/>
    <xf numFmtId="0" fontId="42" fillId="8" borderId="1" xfId="5" applyFont="1" applyFill="1" applyBorder="1" applyAlignment="1">
      <alignment horizontal="left" vertical="center" wrapText="1"/>
    </xf>
    <xf numFmtId="0" fontId="8" fillId="0" borderId="1" xfId="10" applyFont="1" applyBorder="1"/>
    <xf numFmtId="0" fontId="44" fillId="0" borderId="1" xfId="10" applyFont="1" applyBorder="1" applyAlignment="1">
      <alignment vertical="center" wrapText="1"/>
    </xf>
    <xf numFmtId="0" fontId="42" fillId="8" borderId="1" xfId="10" applyFont="1" applyFill="1" applyBorder="1" applyAlignment="1">
      <alignment horizontal="left" vertical="center" wrapText="1"/>
    </xf>
    <xf numFmtId="0" fontId="9" fillId="19" borderId="1" xfId="11" applyFont="1" applyFill="1" applyBorder="1" applyAlignment="1">
      <alignment horizontal="left" vertical="center"/>
    </xf>
    <xf numFmtId="0" fontId="8" fillId="0" borderId="1" xfId="11" applyFont="1" applyBorder="1" applyAlignment="1">
      <alignment vertical="center"/>
    </xf>
    <xf numFmtId="0" fontId="8" fillId="7" borderId="1" xfId="7" applyFont="1" applyFill="1" applyBorder="1" applyAlignment="1">
      <alignment horizontal="left" vertical="center" wrapText="1"/>
    </xf>
    <xf numFmtId="0" fontId="42" fillId="4" borderId="2" xfId="11" applyFont="1" applyFill="1" applyBorder="1" applyAlignment="1">
      <alignment horizontal="left" vertical="center"/>
    </xf>
    <xf numFmtId="0" fontId="42" fillId="4" borderId="2" xfId="11" applyFont="1" applyFill="1" applyBorder="1" applyAlignment="1">
      <alignment horizontal="left" vertical="center" wrapText="1"/>
    </xf>
    <xf numFmtId="0" fontId="4" fillId="18" borderId="1" xfId="11" applyFont="1" applyFill="1" applyBorder="1" applyAlignment="1">
      <alignment horizontal="center"/>
    </xf>
    <xf numFmtId="0" fontId="33" fillId="18" borderId="1" xfId="11" applyFont="1" applyFill="1" applyBorder="1" applyAlignment="1">
      <alignment horizontal="left" vertical="center" wrapText="1"/>
    </xf>
    <xf numFmtId="0" fontId="43" fillId="19" borderId="35" xfId="11" applyFont="1" applyFill="1" applyBorder="1" applyAlignment="1">
      <alignment horizontal="left" vertical="center"/>
    </xf>
    <xf numFmtId="0" fontId="43" fillId="19" borderId="26" xfId="11" applyFont="1" applyFill="1" applyBorder="1" applyAlignment="1">
      <alignment horizontal="left" vertical="center" wrapText="1"/>
    </xf>
    <xf numFmtId="0" fontId="45" fillId="0" borderId="5" xfId="11" applyFont="1" applyBorder="1" applyAlignment="1">
      <alignment vertical="center"/>
    </xf>
    <xf numFmtId="0" fontId="45" fillId="0" borderId="5" xfId="11" applyFont="1" applyBorder="1" applyAlignment="1">
      <alignment vertical="center" wrapText="1"/>
    </xf>
    <xf numFmtId="0" fontId="45" fillId="0" borderId="18" xfId="11" applyFont="1" applyBorder="1" applyAlignment="1">
      <alignment horizontal="left" vertical="center" wrapText="1"/>
    </xf>
    <xf numFmtId="0" fontId="9" fillId="19" borderId="2" xfId="11" applyFont="1" applyFill="1" applyBorder="1" applyAlignment="1">
      <alignment horizontal="left" vertical="center"/>
    </xf>
    <xf numFmtId="0" fontId="45" fillId="0" borderId="18" xfId="11" applyFont="1" applyBorder="1" applyAlignment="1">
      <alignment vertical="center" wrapText="1"/>
    </xf>
    <xf numFmtId="0" fontId="43" fillId="19" borderId="1" xfId="11" applyFont="1" applyFill="1" applyBorder="1" applyAlignment="1">
      <alignment horizontal="left" vertical="center" wrapText="1"/>
    </xf>
    <xf numFmtId="0" fontId="45" fillId="7" borderId="1" xfId="7" applyFont="1" applyFill="1" applyBorder="1" applyAlignment="1">
      <alignment horizontal="left" vertical="center" wrapText="1"/>
    </xf>
    <xf numFmtId="0" fontId="43" fillId="19" borderId="0" xfId="11" applyFont="1" applyFill="1" applyAlignment="1">
      <alignment horizontal="left" vertical="center"/>
    </xf>
    <xf numFmtId="0" fontId="42" fillId="4" borderId="7" xfId="11" applyFont="1" applyFill="1" applyBorder="1" applyAlignment="1">
      <alignment horizontal="left" vertical="center"/>
    </xf>
    <xf numFmtId="0" fontId="43" fillId="19" borderId="36" xfId="11" applyFont="1" applyFill="1" applyBorder="1" applyAlignment="1">
      <alignment horizontal="left" wrapText="1"/>
    </xf>
    <xf numFmtId="0" fontId="9" fillId="19" borderId="7" xfId="11" applyFont="1" applyFill="1" applyBorder="1" applyAlignment="1">
      <alignment horizontal="left" vertical="center"/>
    </xf>
    <xf numFmtId="0" fontId="42" fillId="4" borderId="7" xfId="11" applyFont="1" applyFill="1" applyBorder="1" applyAlignment="1">
      <alignment horizontal="left" vertical="center" wrapText="1"/>
    </xf>
    <xf numFmtId="0" fontId="42" fillId="7" borderId="1" xfId="11" applyFont="1" applyFill="1" applyBorder="1" applyAlignment="1">
      <alignment horizontal="left" vertical="center"/>
    </xf>
    <xf numFmtId="0" fontId="42" fillId="7" borderId="1" xfId="11" applyFont="1" applyFill="1" applyBorder="1" applyAlignment="1">
      <alignment horizontal="left" vertical="center" wrapText="1"/>
    </xf>
    <xf numFmtId="0" fontId="42" fillId="21" borderId="1" xfId="11" applyFont="1" applyFill="1" applyBorder="1" applyAlignment="1">
      <alignment horizontal="left" wrapText="1"/>
    </xf>
    <xf numFmtId="0" fontId="60" fillId="0" borderId="0" xfId="0" applyFont="1"/>
    <xf numFmtId="0" fontId="45" fillId="7" borderId="5" xfId="7" applyFont="1" applyFill="1" applyBorder="1" applyAlignment="1">
      <alignment horizontal="left" vertical="center" wrapText="1"/>
    </xf>
    <xf numFmtId="0" fontId="8" fillId="0" borderId="25" xfId="0" applyFont="1" applyBorder="1" applyAlignment="1">
      <alignment horizontal="left" vertical="center"/>
    </xf>
    <xf numFmtId="0" fontId="32" fillId="22" borderId="1" xfId="0" applyFont="1" applyFill="1" applyBorder="1" applyAlignment="1">
      <alignment horizontal="left" vertical="center"/>
    </xf>
    <xf numFmtId="0" fontId="31" fillId="22" borderId="1" xfId="0" applyFont="1" applyFill="1" applyBorder="1" applyAlignment="1">
      <alignment horizontal="left" vertical="center"/>
    </xf>
    <xf numFmtId="0" fontId="6" fillId="22" borderId="1" xfId="0" applyFont="1" applyFill="1" applyBorder="1" applyAlignment="1">
      <alignment horizontal="left" vertical="center"/>
    </xf>
    <xf numFmtId="0" fontId="35" fillId="22" borderId="1" xfId="0" applyFont="1" applyFill="1" applyBorder="1" applyAlignment="1">
      <alignment horizontal="left" vertical="center"/>
    </xf>
    <xf numFmtId="0" fontId="34" fillId="22" borderId="1" xfId="0" applyFont="1" applyFill="1" applyBorder="1" applyAlignment="1">
      <alignment horizontal="left" vertical="center"/>
    </xf>
    <xf numFmtId="0" fontId="37" fillId="22" borderId="1" xfId="0" applyFont="1" applyFill="1" applyBorder="1" applyAlignment="1">
      <alignment horizontal="left" vertical="center"/>
    </xf>
    <xf numFmtId="0" fontId="32" fillId="22" borderId="7" xfId="0" applyFont="1" applyFill="1" applyBorder="1" applyAlignment="1">
      <alignment horizontal="left" vertical="center"/>
    </xf>
    <xf numFmtId="0" fontId="31" fillId="22" borderId="1" xfId="2" applyFont="1" applyFill="1" applyBorder="1" applyAlignment="1">
      <alignment horizontal="left" vertical="center"/>
    </xf>
    <xf numFmtId="0" fontId="44" fillId="0" borderId="0" xfId="0" applyFont="1"/>
    <xf numFmtId="0" fontId="44" fillId="0" borderId="0" xfId="0" applyFont="1" applyAlignment="1">
      <alignment wrapText="1"/>
    </xf>
    <xf numFmtId="0" fontId="44" fillId="0" borderId="0" xfId="0" applyFont="1" applyAlignment="1">
      <alignment shrinkToFit="1"/>
    </xf>
    <xf numFmtId="0" fontId="44" fillId="0" borderId="0" xfId="0" applyFont="1" applyAlignment="1">
      <alignment wrapText="1" shrinkToFit="1"/>
    </xf>
    <xf numFmtId="0" fontId="44" fillId="23" borderId="0" xfId="0" applyFont="1" applyFill="1" applyAlignment="1">
      <alignment shrinkToFit="1"/>
    </xf>
    <xf numFmtId="0" fontId="51" fillId="23" borderId="0" xfId="0" applyFont="1" applyFill="1"/>
    <xf numFmtId="0" fontId="44" fillId="23" borderId="0" xfId="0" applyFont="1" applyFill="1"/>
    <xf numFmtId="0" fontId="44" fillId="23" borderId="0" xfId="0" applyFont="1" applyFill="1" applyAlignment="1">
      <alignment wrapText="1"/>
    </xf>
    <xf numFmtId="0" fontId="44" fillId="23" borderId="0" xfId="0" applyFont="1" applyFill="1" applyAlignment="1">
      <alignment wrapText="1" shrinkToFit="1"/>
    </xf>
    <xf numFmtId="0" fontId="31" fillId="23" borderId="0" xfId="0" applyFont="1" applyFill="1"/>
    <xf numFmtId="0" fontId="45" fillId="0" borderId="0" xfId="0" applyFont="1" applyAlignment="1">
      <alignment shrinkToFit="1"/>
    </xf>
    <xf numFmtId="0" fontId="45" fillId="0" borderId="0" xfId="0" applyFont="1" applyAlignment="1">
      <alignment wrapText="1"/>
    </xf>
    <xf numFmtId="0" fontId="45" fillId="0" borderId="0" xfId="0" applyFont="1" applyAlignment="1">
      <alignment wrapText="1" shrinkToFit="1"/>
    </xf>
    <xf numFmtId="0" fontId="47" fillId="0" borderId="0" xfId="0" applyFont="1"/>
    <xf numFmtId="0" fontId="48" fillId="0" borderId="0" xfId="0" applyFont="1" applyAlignment="1">
      <alignment shrinkToFit="1"/>
    </xf>
    <xf numFmtId="0" fontId="42" fillId="7" borderId="24" xfId="11" applyFont="1" applyFill="1" applyBorder="1" applyAlignment="1">
      <alignment horizontal="left" vertical="center"/>
    </xf>
    <xf numFmtId="0" fontId="42" fillId="8" borderId="25" xfId="11" applyFont="1" applyFill="1" applyBorder="1" applyAlignment="1">
      <alignment horizontal="left" vertical="center" wrapText="1"/>
    </xf>
    <xf numFmtId="0" fontId="42" fillId="11" borderId="1" xfId="11" applyFont="1" applyFill="1" applyBorder="1" applyAlignment="1">
      <alignment horizontal="left" vertical="center"/>
    </xf>
    <xf numFmtId="0" fontId="42" fillId="8" borderId="37" xfId="11" applyFont="1" applyFill="1" applyBorder="1" applyAlignment="1">
      <alignment horizontal="left" vertical="center" wrapText="1"/>
    </xf>
    <xf numFmtId="0" fontId="42" fillId="0" borderId="0" xfId="11" applyFont="1" applyAlignment="1">
      <alignment horizontal="left" vertical="center"/>
    </xf>
    <xf numFmtId="0" fontId="42" fillId="0" borderId="1" xfId="10" applyFont="1" applyBorder="1" applyAlignment="1">
      <alignment horizontal="left" wrapText="1"/>
    </xf>
    <xf numFmtId="0" fontId="42" fillId="11" borderId="1" xfId="0" applyFont="1" applyFill="1" applyBorder="1" applyAlignment="1">
      <alignment horizontal="left" vertical="center" wrapText="1"/>
    </xf>
    <xf numFmtId="0" fontId="42" fillId="7" borderId="29" xfId="11" applyFont="1" applyFill="1" applyBorder="1" applyAlignment="1">
      <alignment horizontal="left" vertical="center"/>
    </xf>
    <xf numFmtId="0" fontId="42" fillId="0" borderId="1" xfId="11" applyFont="1" applyBorder="1" applyAlignment="1">
      <alignment horizontal="left" vertical="center"/>
    </xf>
    <xf numFmtId="0" fontId="42" fillId="0" borderId="1" xfId="11" applyFont="1" applyBorder="1" applyAlignment="1">
      <alignment vertical="center" wrapText="1"/>
    </xf>
    <xf numFmtId="0" fontId="8" fillId="0" borderId="1" xfId="11" applyFont="1" applyBorder="1" applyAlignment="1">
      <alignment vertical="center" wrapText="1"/>
    </xf>
    <xf numFmtId="1" fontId="32" fillId="22" borderId="1" xfId="0" applyNumberFormat="1" applyFont="1" applyFill="1" applyBorder="1" applyAlignment="1">
      <alignment horizontal="left" vertical="center"/>
    </xf>
    <xf numFmtId="0" fontId="4" fillId="22" borderId="1" xfId="0" applyFont="1" applyFill="1" applyBorder="1" applyAlignment="1">
      <alignment horizontal="left" vertical="center"/>
    </xf>
    <xf numFmtId="0" fontId="4" fillId="22" borderId="1" xfId="0" applyFont="1" applyFill="1" applyBorder="1" applyAlignment="1">
      <alignment horizontal="left"/>
    </xf>
    <xf numFmtId="1" fontId="33" fillId="22" borderId="1" xfId="0" applyNumberFormat="1" applyFont="1" applyFill="1" applyBorder="1" applyAlignment="1">
      <alignment horizontal="left" vertical="center"/>
    </xf>
    <xf numFmtId="0" fontId="33" fillId="24" borderId="1" xfId="0" applyFont="1" applyFill="1" applyBorder="1" applyAlignment="1">
      <alignment horizontal="left" vertical="center"/>
    </xf>
    <xf numFmtId="0" fontId="32" fillId="22" borderId="8" xfId="0" applyFont="1" applyFill="1" applyBorder="1" applyAlignment="1">
      <alignment horizontal="left" vertical="center"/>
    </xf>
    <xf numFmtId="0" fontId="32" fillId="22" borderId="1" xfId="0" applyFont="1" applyFill="1" applyBorder="1" applyAlignment="1">
      <alignment vertical="center"/>
    </xf>
    <xf numFmtId="1" fontId="37" fillId="0" borderId="1" xfId="0" applyNumberFormat="1" applyFont="1" applyBorder="1" applyAlignment="1">
      <alignment horizontal="center" vertical="center"/>
    </xf>
    <xf numFmtId="0" fontId="35" fillId="0" borderId="0" xfId="0" applyFont="1" applyAlignment="1">
      <alignment horizontal="left" vertical="center"/>
    </xf>
    <xf numFmtId="0" fontId="43" fillId="0" borderId="9" xfId="0" applyFont="1" applyBorder="1" applyAlignment="1">
      <alignment horizontal="center" vertical="center"/>
    </xf>
    <xf numFmtId="0" fontId="43" fillId="0" borderId="9" xfId="0" applyFont="1" applyBorder="1" applyAlignment="1">
      <alignment vertical="center"/>
    </xf>
    <xf numFmtId="0" fontId="43" fillId="0" borderId="10" xfId="0" applyFont="1" applyBorder="1" applyAlignment="1">
      <alignment vertical="center"/>
    </xf>
    <xf numFmtId="0" fontId="61" fillId="0" borderId="0" xfId="0" applyFont="1"/>
    <xf numFmtId="0" fontId="43" fillId="18" borderId="1" xfId="0" applyFont="1" applyFill="1" applyBorder="1" applyAlignment="1">
      <alignment horizontal="center" vertical="center" wrapText="1"/>
    </xf>
    <xf numFmtId="0" fontId="47" fillId="18" borderId="1" xfId="0" applyFont="1" applyFill="1" applyBorder="1" applyAlignment="1">
      <alignment horizontal="center"/>
    </xf>
    <xf numFmtId="0" fontId="43" fillId="18" borderId="1" xfId="0" applyFont="1" applyFill="1" applyBorder="1" applyAlignment="1">
      <alignment horizontal="left" vertical="center" wrapText="1"/>
    </xf>
    <xf numFmtId="0" fontId="43" fillId="19" borderId="1" xfId="0" applyFont="1" applyFill="1" applyBorder="1" applyAlignment="1">
      <alignment horizontal="center" vertical="top" wrapText="1"/>
    </xf>
    <xf numFmtId="0" fontId="43" fillId="19" borderId="1" xfId="0" applyFont="1" applyFill="1" applyBorder="1" applyAlignment="1">
      <alignment horizontal="left" vertical="top" wrapText="1"/>
    </xf>
    <xf numFmtId="0" fontId="42" fillId="11" borderId="1" xfId="0" applyFont="1" applyFill="1" applyBorder="1" applyAlignment="1">
      <alignment horizontal="center" vertical="center" wrapText="1"/>
    </xf>
    <xf numFmtId="0" fontId="42" fillId="11" borderId="2" xfId="0" applyFont="1" applyFill="1" applyBorder="1" applyAlignment="1">
      <alignment horizontal="center" vertical="center" wrapText="1"/>
    </xf>
    <xf numFmtId="0" fontId="42" fillId="0" borderId="1" xfId="0" applyFont="1" applyBorder="1" applyAlignment="1">
      <alignment vertical="center"/>
    </xf>
    <xf numFmtId="0" fontId="45" fillId="11" borderId="2" xfId="0" applyFont="1" applyFill="1" applyBorder="1" applyAlignment="1">
      <alignment horizontal="center" vertical="center" wrapText="1"/>
    </xf>
    <xf numFmtId="0" fontId="45" fillId="0" borderId="1" xfId="0" applyFont="1" applyBorder="1" applyAlignment="1">
      <alignment vertical="center"/>
    </xf>
    <xf numFmtId="0" fontId="45" fillId="7" borderId="5" xfId="0" applyFont="1" applyFill="1" applyBorder="1" applyAlignment="1">
      <alignment horizontal="left" vertical="center" wrapText="1"/>
    </xf>
    <xf numFmtId="0" fontId="8" fillId="11" borderId="1" xfId="0" applyFont="1" applyFill="1" applyBorder="1" applyAlignment="1">
      <alignment horizontal="left" vertical="center" wrapText="1"/>
    </xf>
    <xf numFmtId="0" fontId="42" fillId="8" borderId="1" xfId="0" applyFont="1" applyFill="1" applyBorder="1" applyAlignment="1">
      <alignment horizontal="center" vertical="center" wrapText="1"/>
    </xf>
    <xf numFmtId="0" fontId="42" fillId="7" borderId="1" xfId="0" applyFont="1" applyFill="1" applyBorder="1" applyAlignment="1">
      <alignment horizontal="center" vertical="center" wrapText="1"/>
    </xf>
    <xf numFmtId="0" fontId="45" fillId="11" borderId="1" xfId="0" applyFont="1" applyFill="1" applyBorder="1" applyAlignment="1">
      <alignment horizontal="center" vertical="center" wrapText="1"/>
    </xf>
    <xf numFmtId="0" fontId="42" fillId="0" borderId="1" xfId="0" applyFont="1" applyBorder="1" applyAlignment="1">
      <alignment horizontal="center" vertical="center" wrapText="1"/>
    </xf>
    <xf numFmtId="0" fontId="42" fillId="0" borderId="2" xfId="0" applyFont="1" applyBorder="1" applyAlignment="1">
      <alignment horizontal="left" vertical="center"/>
    </xf>
    <xf numFmtId="0" fontId="45" fillId="10" borderId="1" xfId="0" applyFont="1" applyFill="1" applyBorder="1" applyAlignment="1">
      <alignment horizontal="center" vertical="center" wrapText="1"/>
    </xf>
    <xf numFmtId="0" fontId="44" fillId="0" borderId="0" xfId="0" applyFont="1" applyAlignment="1">
      <alignment vertical="center"/>
    </xf>
    <xf numFmtId="0" fontId="8" fillId="0" borderId="0" xfId="0" applyFont="1" applyAlignment="1">
      <alignment vertical="center" wrapText="1"/>
    </xf>
    <xf numFmtId="0" fontId="44" fillId="0" borderId="0" xfId="0" applyFont="1" applyAlignment="1">
      <alignment vertical="center" wrapText="1"/>
    </xf>
    <xf numFmtId="0" fontId="8" fillId="0" borderId="0" xfId="0" applyFont="1" applyAlignment="1">
      <alignment horizontal="justify" vertical="center" wrapText="1"/>
    </xf>
    <xf numFmtId="0" fontId="42" fillId="0" borderId="0" xfId="0" applyFont="1" applyAlignment="1">
      <alignment horizontal="justify" vertical="center" wrapText="1"/>
    </xf>
    <xf numFmtId="0" fontId="42" fillId="0" borderId="1" xfId="11" applyFont="1" applyBorder="1" applyAlignment="1">
      <alignment vertical="center"/>
    </xf>
    <xf numFmtId="0" fontId="42" fillId="11" borderId="1" xfId="11" applyFont="1" applyFill="1" applyBorder="1" applyAlignment="1">
      <alignment horizontal="left" vertical="center" wrapText="1"/>
    </xf>
    <xf numFmtId="0" fontId="42" fillId="11" borderId="10" xfId="11" applyFont="1" applyFill="1" applyBorder="1" applyAlignment="1">
      <alignment horizontal="left" vertical="center" wrapText="1"/>
    </xf>
    <xf numFmtId="0" fontId="42" fillId="7" borderId="1" xfId="11" applyFont="1" applyFill="1" applyBorder="1" applyAlignment="1">
      <alignment vertical="center" wrapText="1"/>
    </xf>
    <xf numFmtId="0" fontId="42" fillId="7" borderId="5" xfId="11" applyFont="1" applyFill="1" applyBorder="1" applyAlignment="1">
      <alignment horizontal="left" vertical="center"/>
    </xf>
    <xf numFmtId="0" fontId="42" fillId="7" borderId="1" xfId="11" applyFont="1" applyFill="1" applyBorder="1" applyAlignment="1">
      <alignment vertical="center"/>
    </xf>
    <xf numFmtId="0" fontId="35" fillId="11" borderId="3" xfId="0" applyFont="1" applyFill="1" applyBorder="1" applyAlignment="1">
      <alignment horizontal="left" vertical="center"/>
    </xf>
    <xf numFmtId="0" fontId="6" fillId="11" borderId="3" xfId="0" applyFont="1" applyFill="1" applyBorder="1" applyAlignment="1">
      <alignment horizontal="left" vertical="center"/>
    </xf>
    <xf numFmtId="0" fontId="54" fillId="20" borderId="5" xfId="0" applyFont="1" applyFill="1" applyBorder="1" applyAlignment="1">
      <alignment horizontal="left" vertical="center" wrapText="1"/>
    </xf>
    <xf numFmtId="0" fontId="34" fillId="0" borderId="0" xfId="0" applyFont="1" applyAlignment="1">
      <alignment horizontal="left" vertical="center"/>
    </xf>
    <xf numFmtId="0" fontId="34" fillId="11" borderId="2" xfId="0" applyFont="1" applyFill="1" applyBorder="1" applyAlignment="1">
      <alignment horizontal="left" vertical="center"/>
    </xf>
    <xf numFmtId="0" fontId="34" fillId="0" borderId="0" xfId="0" applyFont="1"/>
    <xf numFmtId="0" fontId="31" fillId="4" borderId="1" xfId="0" applyFont="1" applyFill="1" applyBorder="1"/>
    <xf numFmtId="0" fontId="31" fillId="4" borderId="1" xfId="0" applyFont="1" applyFill="1" applyBorder="1" applyAlignment="1">
      <alignment horizontal="left" vertical="center"/>
    </xf>
    <xf numFmtId="0" fontId="31" fillId="4" borderId="1" xfId="0" applyFont="1" applyFill="1" applyBorder="1" applyAlignment="1">
      <alignment horizontal="left" vertical="center" wrapText="1"/>
    </xf>
    <xf numFmtId="0" fontId="35" fillId="4" borderId="0" xfId="0" applyFont="1" applyFill="1"/>
    <xf numFmtId="0" fontId="45" fillId="0" borderId="4" xfId="0" applyFont="1" applyBorder="1" applyAlignment="1">
      <alignment horizontal="left" vertical="center"/>
    </xf>
    <xf numFmtId="0" fontId="4" fillId="0" borderId="1" xfId="0" applyFont="1" applyBorder="1" applyAlignment="1">
      <alignment horizontal="left" vertical="center"/>
    </xf>
    <xf numFmtId="0" fontId="45" fillId="0" borderId="5" xfId="0" applyFont="1" applyBorder="1" applyAlignment="1">
      <alignment horizontal="left" vertical="center" wrapText="1"/>
    </xf>
    <xf numFmtId="0" fontId="63" fillId="0" borderId="1" xfId="0" applyFont="1" applyBorder="1" applyAlignment="1">
      <alignment horizontal="center" vertical="center"/>
    </xf>
    <xf numFmtId="0" fontId="64" fillId="15" borderId="1" xfId="0" applyFont="1" applyFill="1" applyBorder="1" applyAlignment="1">
      <alignment vertical="center" wrapText="1"/>
    </xf>
    <xf numFmtId="0" fontId="65" fillId="15" borderId="1" xfId="0" applyFont="1" applyFill="1" applyBorder="1" applyAlignment="1">
      <alignment vertical="center" wrapText="1"/>
    </xf>
    <xf numFmtId="0" fontId="62" fillId="15" borderId="1" xfId="0" applyFont="1" applyFill="1" applyBorder="1" applyAlignment="1">
      <alignment vertical="center" wrapText="1"/>
    </xf>
    <xf numFmtId="0" fontId="21" fillId="15" borderId="1" xfId="0" applyFont="1" applyFill="1" applyBorder="1" applyAlignment="1">
      <alignment vertical="center" wrapText="1"/>
    </xf>
    <xf numFmtId="0" fontId="62" fillId="0" borderId="1" xfId="0" applyFont="1" applyBorder="1" applyAlignment="1">
      <alignment horizontal="right"/>
    </xf>
    <xf numFmtId="0" fontId="65" fillId="0" borderId="1" xfId="0" applyFont="1" applyBorder="1" applyAlignment="1">
      <alignment horizontal="right"/>
    </xf>
    <xf numFmtId="0" fontId="66" fillId="0" borderId="1" xfId="0" applyFont="1" applyBorder="1" applyAlignment="1">
      <alignment horizontal="right" vertical="center" wrapText="1"/>
    </xf>
    <xf numFmtId="0" fontId="63" fillId="22" borderId="1" xfId="0" applyFont="1" applyFill="1" applyBorder="1" applyAlignment="1">
      <alignment horizontal="center" vertical="center"/>
    </xf>
    <xf numFmtId="0" fontId="62" fillId="22" borderId="1" xfId="0" applyFont="1" applyFill="1" applyBorder="1" applyAlignment="1">
      <alignment horizontal="center" vertical="center" wrapText="1"/>
    </xf>
    <xf numFmtId="0" fontId="67" fillId="22" borderId="1" xfId="0" applyFont="1" applyFill="1" applyBorder="1" applyAlignment="1">
      <alignment horizontal="center" vertical="center" wrapText="1"/>
    </xf>
    <xf numFmtId="0" fontId="63" fillId="22" borderId="1" xfId="0" applyFont="1" applyFill="1" applyBorder="1" applyAlignment="1">
      <alignment horizontal="center" vertical="center" wrapText="1"/>
    </xf>
    <xf numFmtId="0" fontId="62" fillId="0" borderId="0" xfId="0" applyFont="1" applyAlignment="1">
      <alignment horizontal="center" vertical="center"/>
    </xf>
    <xf numFmtId="0" fontId="5" fillId="0" borderId="0" xfId="0" applyFont="1" applyAlignment="1">
      <alignment horizontal="centerContinuous"/>
    </xf>
    <xf numFmtId="0" fontId="32" fillId="0" borderId="0" xfId="0" applyFont="1" applyAlignment="1">
      <alignment horizontal="center"/>
    </xf>
    <xf numFmtId="0" fontId="34" fillId="7" borderId="1" xfId="11" applyFont="1" applyFill="1" applyBorder="1" applyAlignment="1">
      <alignment horizontal="left" vertical="center"/>
    </xf>
    <xf numFmtId="0" fontId="6" fillId="7" borderId="24" xfId="0" applyFont="1" applyFill="1" applyBorder="1" applyAlignment="1">
      <alignment horizontal="left" vertical="center"/>
    </xf>
    <xf numFmtId="0" fontId="34" fillId="14" borderId="1" xfId="0" applyFont="1" applyFill="1" applyBorder="1" applyAlignment="1">
      <alignment horizontal="left" vertical="center"/>
    </xf>
    <xf numFmtId="0" fontId="31" fillId="0" borderId="1" xfId="11" applyFont="1" applyBorder="1" applyAlignment="1">
      <alignment vertical="center"/>
    </xf>
    <xf numFmtId="0" fontId="6" fillId="0" borderId="1" xfId="11" applyFont="1" applyBorder="1" applyAlignment="1">
      <alignment vertical="center"/>
    </xf>
    <xf numFmtId="0" fontId="34" fillId="7" borderId="2" xfId="0" applyFont="1" applyFill="1" applyBorder="1" applyAlignment="1">
      <alignment horizontal="left" vertical="center"/>
    </xf>
    <xf numFmtId="0" fontId="35" fillId="0" borderId="1" xfId="11" applyFont="1" applyBorder="1" applyAlignment="1">
      <alignment vertical="center"/>
    </xf>
    <xf numFmtId="0" fontId="31" fillId="0" borderId="1" xfId="0" applyFont="1" applyBorder="1" applyAlignment="1">
      <alignment shrinkToFit="1"/>
    </xf>
    <xf numFmtId="0" fontId="31" fillId="22" borderId="1" xfId="11" applyFont="1" applyFill="1" applyBorder="1" applyAlignment="1">
      <alignment vertical="center"/>
    </xf>
    <xf numFmtId="0" fontId="62" fillId="22" borderId="1" xfId="0" applyFont="1" applyFill="1" applyBorder="1"/>
    <xf numFmtId="0" fontId="39" fillId="2" borderId="21" xfId="1" applyFont="1" applyAlignment="1">
      <alignment horizontal="center" vertical="center"/>
    </xf>
    <xf numFmtId="0" fontId="22" fillId="2" borderId="21" xfId="1" applyFont="1" applyAlignment="1">
      <alignment horizontal="center" vertical="center"/>
    </xf>
    <xf numFmtId="0" fontId="31" fillId="22" borderId="1" xfId="0" applyFont="1" applyFill="1" applyBorder="1"/>
    <xf numFmtId="0" fontId="6" fillId="22" borderId="1" xfId="0" applyFont="1" applyFill="1" applyBorder="1"/>
    <xf numFmtId="0" fontId="31" fillId="7" borderId="1" xfId="0" applyFont="1" applyFill="1" applyBorder="1" applyAlignment="1">
      <alignment horizontal="centerContinuous" vertical="center" wrapText="1"/>
    </xf>
    <xf numFmtId="0" fontId="31" fillId="22" borderId="1" xfId="0" applyFont="1" applyFill="1" applyBorder="1" applyAlignment="1">
      <alignment horizontal="centerContinuous" vertical="center" wrapText="1"/>
    </xf>
    <xf numFmtId="0" fontId="31" fillId="0" borderId="1" xfId="0" applyFont="1" applyBorder="1" applyAlignment="1">
      <alignment horizontal="centerContinuous" vertical="center" wrapText="1"/>
    </xf>
    <xf numFmtId="0" fontId="6" fillId="6" borderId="1" xfId="0" applyFont="1" applyFill="1" applyBorder="1" applyAlignment="1">
      <alignment horizontal="centerContinuous" vertical="center"/>
    </xf>
    <xf numFmtId="1" fontId="33" fillId="0" borderId="0" xfId="0" applyNumberFormat="1" applyFont="1" applyAlignment="1">
      <alignment horizontal="center" vertical="center"/>
    </xf>
    <xf numFmtId="1" fontId="37" fillId="0" borderId="0" xfId="0" applyNumberFormat="1" applyFont="1" applyAlignment="1">
      <alignment horizontal="center" vertical="center"/>
    </xf>
    <xf numFmtId="1" fontId="31" fillId="0" borderId="0" xfId="0" applyNumberFormat="1" applyFont="1"/>
    <xf numFmtId="1" fontId="32" fillId="0" borderId="1" xfId="0" applyNumberFormat="1" applyFont="1" applyBorder="1" applyAlignment="1">
      <alignment horizontal="center" vertical="center"/>
    </xf>
    <xf numFmtId="0" fontId="3" fillId="0" borderId="0" xfId="0" applyFont="1" applyAlignment="1">
      <alignment horizontal="centerContinuous"/>
    </xf>
    <xf numFmtId="0" fontId="6" fillId="9" borderId="1" xfId="0" applyFont="1" applyFill="1" applyBorder="1" applyAlignment="1">
      <alignment horizontal="left" vertical="center"/>
    </xf>
    <xf numFmtId="0" fontId="6" fillId="0" borderId="0" xfId="0" applyFont="1" applyAlignment="1">
      <alignment horizontal="center"/>
    </xf>
    <xf numFmtId="0" fontId="32" fillId="0" borderId="0" xfId="0" applyFont="1" applyAlignment="1">
      <alignment horizontal="centerContinuous"/>
    </xf>
    <xf numFmtId="0" fontId="4" fillId="0" borderId="1" xfId="0" applyFont="1" applyBorder="1" applyAlignment="1">
      <alignment horizontal="center" vertical="center"/>
    </xf>
    <xf numFmtId="0" fontId="6" fillId="0" borderId="0" xfId="0" applyFont="1" applyAlignment="1">
      <alignment horizontal="left" vertical="center"/>
    </xf>
    <xf numFmtId="1" fontId="35" fillId="0" borderId="0" xfId="0" applyNumberFormat="1" applyFont="1" applyAlignment="1">
      <alignment horizontal="left" vertical="center"/>
    </xf>
    <xf numFmtId="1" fontId="6" fillId="0" borderId="0" xfId="0" applyNumberFormat="1" applyFont="1" applyAlignment="1">
      <alignment horizontal="left" vertical="center"/>
    </xf>
    <xf numFmtId="0" fontId="37" fillId="0" borderId="1" xfId="0" applyFont="1" applyBorder="1" applyAlignment="1">
      <alignment horizontal="right" vertical="center"/>
    </xf>
    <xf numFmtId="0" fontId="4" fillId="0" borderId="0" xfId="0" applyFont="1" applyAlignment="1">
      <alignment horizontal="center"/>
    </xf>
    <xf numFmtId="0" fontId="6" fillId="4" borderId="0" xfId="0" applyFont="1" applyFill="1" applyAlignment="1">
      <alignment horizontal="center"/>
    </xf>
    <xf numFmtId="0" fontId="4" fillId="6" borderId="1" xfId="0" applyFont="1" applyFill="1" applyBorder="1" applyAlignment="1">
      <alignment horizontal="left" vertical="center"/>
    </xf>
    <xf numFmtId="0" fontId="31" fillId="22" borderId="0" xfId="0" applyFont="1" applyFill="1"/>
    <xf numFmtId="0" fontId="69" fillId="7" borderId="1" xfId="0" applyFont="1" applyFill="1" applyBorder="1"/>
    <xf numFmtId="0" fontId="35" fillId="7" borderId="1" xfId="2" applyFont="1" applyFill="1" applyBorder="1" applyAlignment="1">
      <alignment horizontal="left" vertical="center"/>
    </xf>
    <xf numFmtId="0" fontId="6" fillId="22" borderId="1" xfId="2" applyFont="1" applyFill="1" applyBorder="1" applyAlignment="1">
      <alignment horizontal="left" vertical="center"/>
    </xf>
    <xf numFmtId="0" fontId="31" fillId="0" borderId="17" xfId="11" applyFont="1" applyBorder="1" applyAlignment="1">
      <alignment vertical="center"/>
    </xf>
    <xf numFmtId="0" fontId="34" fillId="0" borderId="2" xfId="0" applyFont="1" applyBorder="1" applyAlignment="1">
      <alignment horizontal="left" vertical="center"/>
    </xf>
    <xf numFmtId="0" fontId="6" fillId="11" borderId="10" xfId="0" applyFont="1" applyFill="1" applyBorder="1" applyAlignment="1">
      <alignment horizontal="left" vertical="center"/>
    </xf>
    <xf numFmtId="0" fontId="35" fillId="8" borderId="1" xfId="0" applyFont="1" applyFill="1" applyBorder="1" applyAlignment="1">
      <alignment horizontal="left" vertical="center"/>
    </xf>
    <xf numFmtId="0" fontId="35" fillId="7" borderId="1" xfId="7" applyFont="1" applyFill="1" applyBorder="1" applyAlignment="1">
      <alignment horizontal="left" vertical="center"/>
    </xf>
    <xf numFmtId="0" fontId="35" fillId="7" borderId="17" xfId="11" applyFont="1" applyFill="1" applyBorder="1" applyAlignment="1">
      <alignment horizontal="left" vertical="center"/>
    </xf>
    <xf numFmtId="0" fontId="34" fillId="0" borderId="1" xfId="0" applyFont="1" applyBorder="1"/>
    <xf numFmtId="0" fontId="6" fillId="7" borderId="1" xfId="7" applyFont="1" applyFill="1" applyBorder="1" applyAlignment="1">
      <alignment horizontal="left" vertical="center"/>
    </xf>
    <xf numFmtId="0" fontId="6" fillId="7" borderId="25" xfId="0" applyFont="1" applyFill="1" applyBorder="1" applyAlignment="1">
      <alignment horizontal="left" vertical="center"/>
    </xf>
    <xf numFmtId="0" fontId="31" fillId="8" borderId="1" xfId="0" applyFont="1" applyFill="1" applyBorder="1" applyAlignment="1">
      <alignment horizontal="left" vertical="center"/>
    </xf>
    <xf numFmtId="0" fontId="31" fillId="0" borderId="1" xfId="0" applyFont="1" applyBorder="1" applyAlignment="1">
      <alignment vertical="top"/>
    </xf>
    <xf numFmtId="0" fontId="35" fillId="7" borderId="17" xfId="7" applyFont="1" applyFill="1" applyBorder="1" applyAlignment="1">
      <alignment horizontal="left" vertical="center"/>
    </xf>
    <xf numFmtId="0" fontId="34" fillId="22" borderId="1" xfId="0" applyFont="1" applyFill="1" applyBorder="1" applyAlignment="1">
      <alignment vertical="center"/>
    </xf>
    <xf numFmtId="0" fontId="6" fillId="26" borderId="1" xfId="0" applyFont="1" applyFill="1" applyBorder="1" applyAlignment="1">
      <alignment horizontal="left" vertical="center"/>
    </xf>
    <xf numFmtId="0" fontId="6" fillId="7" borderId="1" xfId="2" applyFont="1" applyFill="1" applyBorder="1" applyAlignment="1">
      <alignment horizontal="left" vertical="center"/>
    </xf>
    <xf numFmtId="0" fontId="35" fillId="0" borderId="17" xfId="11" applyFont="1" applyBorder="1" applyAlignment="1">
      <alignment horizontal="left" vertical="center"/>
    </xf>
    <xf numFmtId="0" fontId="34" fillId="8" borderId="1" xfId="0" applyFont="1" applyFill="1" applyBorder="1" applyAlignment="1">
      <alignment horizontal="left" vertical="center"/>
    </xf>
    <xf numFmtId="0" fontId="6" fillId="22" borderId="0" xfId="0" applyFont="1" applyFill="1"/>
    <xf numFmtId="0" fontId="31" fillId="22" borderId="0" xfId="0" applyFont="1" applyFill="1" applyAlignment="1">
      <alignment horizontal="left" vertical="center"/>
    </xf>
    <xf numFmtId="0" fontId="6" fillId="0" borderId="25" xfId="0" applyFont="1" applyBorder="1" applyAlignment="1">
      <alignment horizontal="left" vertical="center"/>
    </xf>
    <xf numFmtId="0" fontId="4" fillId="6" borderId="5" xfId="0" applyFont="1" applyFill="1" applyBorder="1" applyAlignment="1">
      <alignment horizontal="left" vertical="center"/>
    </xf>
    <xf numFmtId="0" fontId="34" fillId="0" borderId="4" xfId="0" applyFont="1" applyBorder="1" applyAlignment="1">
      <alignment horizontal="left" vertical="center"/>
    </xf>
    <xf numFmtId="0" fontId="34" fillId="11" borderId="4" xfId="0" applyFont="1" applyFill="1" applyBorder="1" applyAlignment="1">
      <alignment horizontal="left" vertical="center"/>
    </xf>
    <xf numFmtId="0" fontId="4" fillId="6" borderId="7" xfId="0" applyFont="1" applyFill="1" applyBorder="1" applyAlignment="1">
      <alignment horizontal="left" vertical="center"/>
    </xf>
    <xf numFmtId="0" fontId="37" fillId="22" borderId="1" xfId="0" applyFont="1" applyFill="1" applyBorder="1" applyAlignment="1">
      <alignment horizontal="center" vertical="center"/>
    </xf>
    <xf numFmtId="0" fontId="31" fillId="7" borderId="4" xfId="0" applyFont="1" applyFill="1" applyBorder="1" applyAlignment="1">
      <alignment horizontal="left" vertical="center"/>
    </xf>
    <xf numFmtId="0" fontId="4" fillId="6" borderId="4" xfId="0" applyFont="1" applyFill="1" applyBorder="1" applyAlignment="1">
      <alignment horizontal="left" vertical="center"/>
    </xf>
    <xf numFmtId="0" fontId="6" fillId="0" borderId="3" xfId="0" applyFont="1" applyBorder="1" applyAlignment="1">
      <alignment horizontal="left" vertical="center"/>
    </xf>
    <xf numFmtId="0" fontId="32" fillId="22" borderId="5" xfId="0" applyFont="1" applyFill="1" applyBorder="1" applyAlignment="1">
      <alignment horizontal="left" vertical="center"/>
    </xf>
    <xf numFmtId="0" fontId="31" fillId="22" borderId="5" xfId="0" applyFont="1" applyFill="1" applyBorder="1" applyAlignment="1">
      <alignment horizontal="left" vertical="center"/>
    </xf>
    <xf numFmtId="0" fontId="6" fillId="22" borderId="5" xfId="0" applyFont="1" applyFill="1" applyBorder="1" applyAlignment="1">
      <alignment horizontal="left" vertical="center"/>
    </xf>
    <xf numFmtId="0" fontId="31" fillId="0" borderId="2" xfId="0" applyFont="1" applyBorder="1"/>
    <xf numFmtId="0" fontId="31" fillId="0" borderId="17" xfId="0" applyFont="1" applyBorder="1"/>
    <xf numFmtId="0" fontId="35" fillId="0" borderId="17" xfId="0" applyFont="1" applyBorder="1" applyAlignment="1">
      <alignment horizontal="left" vertical="center"/>
    </xf>
    <xf numFmtId="0" fontId="37" fillId="6" borderId="1" xfId="0" applyFont="1" applyFill="1" applyBorder="1" applyAlignment="1">
      <alignment horizontal="left" vertical="center"/>
    </xf>
    <xf numFmtId="0" fontId="4" fillId="0" borderId="0" xfId="0" applyFont="1"/>
    <xf numFmtId="0" fontId="69" fillId="0" borderId="0" xfId="0" applyFont="1"/>
    <xf numFmtId="1" fontId="31" fillId="0" borderId="0" xfId="0" applyNumberFormat="1" applyFont="1" applyAlignment="1">
      <alignment horizontal="center"/>
    </xf>
    <xf numFmtId="0" fontId="4" fillId="0" borderId="0" xfId="0" applyFont="1" applyAlignment="1">
      <alignment horizontal="left" vertical="center"/>
    </xf>
    <xf numFmtId="0" fontId="37" fillId="0" borderId="0" xfId="0" applyFont="1" applyAlignment="1">
      <alignment horizontal="left" vertical="center"/>
    </xf>
    <xf numFmtId="0" fontId="32" fillId="0" borderId="0" xfId="0" applyFont="1" applyAlignment="1">
      <alignment horizontal="left" vertical="center"/>
    </xf>
    <xf numFmtId="0" fontId="33" fillId="0" borderId="1" xfId="0" applyFont="1" applyBorder="1" applyAlignment="1">
      <alignment horizontal="right" vertical="center"/>
    </xf>
    <xf numFmtId="0" fontId="4" fillId="0" borderId="0" xfId="0" applyFont="1" applyAlignment="1">
      <alignment horizontal="left"/>
    </xf>
    <xf numFmtId="0" fontId="32" fillId="4" borderId="0" xfId="0" applyFont="1" applyFill="1" applyAlignment="1">
      <alignment horizontal="left"/>
    </xf>
    <xf numFmtId="1" fontId="32" fillId="5" borderId="1" xfId="0" applyNumberFormat="1" applyFont="1" applyFill="1" applyBorder="1" applyAlignment="1">
      <alignment horizontal="left" vertical="center"/>
    </xf>
    <xf numFmtId="0" fontId="32" fillId="22" borderId="0" xfId="0" applyFont="1" applyFill="1"/>
    <xf numFmtId="0" fontId="34" fillId="9" borderId="1" xfId="0" applyFont="1" applyFill="1" applyBorder="1" applyAlignment="1">
      <alignment horizontal="left" vertical="center"/>
    </xf>
    <xf numFmtId="0" fontId="6" fillId="8" borderId="1" xfId="0" applyFont="1" applyFill="1" applyBorder="1" applyAlignment="1">
      <alignment horizontal="left" vertical="center"/>
    </xf>
    <xf numFmtId="0" fontId="4" fillId="22" borderId="1" xfId="2" applyFont="1" applyFill="1" applyBorder="1" applyAlignment="1">
      <alignment horizontal="left" vertical="center"/>
    </xf>
    <xf numFmtId="0" fontId="4" fillId="26" borderId="1" xfId="0" applyFont="1" applyFill="1" applyBorder="1" applyAlignment="1">
      <alignment horizontal="left" vertical="center"/>
    </xf>
    <xf numFmtId="0" fontId="33" fillId="22" borderId="1" xfId="0" applyFont="1" applyFill="1" applyBorder="1" applyAlignment="1">
      <alignment horizontal="left" vertical="center"/>
    </xf>
    <xf numFmtId="0" fontId="33" fillId="12" borderId="4" xfId="0" applyFont="1" applyFill="1" applyBorder="1" applyAlignment="1">
      <alignment horizontal="left" vertical="center"/>
    </xf>
    <xf numFmtId="1" fontId="33" fillId="12" borderId="1" xfId="0" applyNumberFormat="1" applyFont="1" applyFill="1" applyBorder="1" applyAlignment="1">
      <alignment horizontal="left" vertical="center"/>
    </xf>
    <xf numFmtId="0" fontId="6" fillId="16" borderId="1" xfId="0" applyFont="1" applyFill="1" applyBorder="1" applyAlignment="1">
      <alignment horizontal="left" vertical="center"/>
    </xf>
    <xf numFmtId="0" fontId="35" fillId="7" borderId="1" xfId="0" applyFont="1" applyFill="1" applyBorder="1" applyAlignment="1">
      <alignment horizontal="left" vertical="top"/>
    </xf>
    <xf numFmtId="0" fontId="31" fillId="10" borderId="1" xfId="0" applyFont="1" applyFill="1" applyBorder="1" applyAlignment="1">
      <alignment horizontal="left" vertical="center"/>
    </xf>
    <xf numFmtId="0" fontId="32" fillId="22" borderId="1" xfId="0" applyFont="1" applyFill="1" applyBorder="1" applyAlignment="1">
      <alignment vertical="top"/>
    </xf>
    <xf numFmtId="0" fontId="33" fillId="27" borderId="1" xfId="0" applyFont="1" applyFill="1" applyBorder="1" applyAlignment="1">
      <alignment horizontal="left" vertical="center"/>
    </xf>
    <xf numFmtId="0" fontId="32" fillId="22" borderId="1" xfId="0" applyFont="1" applyFill="1" applyBorder="1"/>
    <xf numFmtId="1" fontId="32" fillId="22" borderId="1" xfId="0" applyNumberFormat="1" applyFont="1" applyFill="1" applyBorder="1"/>
    <xf numFmtId="0" fontId="34" fillId="10" borderId="1" xfId="0" applyFont="1" applyFill="1" applyBorder="1" applyAlignment="1">
      <alignment horizontal="left" vertical="center"/>
    </xf>
    <xf numFmtId="0" fontId="32" fillId="5" borderId="4" xfId="0" applyFont="1" applyFill="1" applyBorder="1" applyAlignment="1">
      <alignment horizontal="left" vertical="center"/>
    </xf>
    <xf numFmtId="1" fontId="6" fillId="6" borderId="1" xfId="0" applyNumberFormat="1" applyFont="1" applyFill="1" applyBorder="1"/>
    <xf numFmtId="0" fontId="4" fillId="27" borderId="1" xfId="0" applyFont="1" applyFill="1" applyBorder="1" applyAlignment="1">
      <alignment horizontal="left" vertical="center"/>
    </xf>
    <xf numFmtId="0" fontId="6" fillId="6" borderId="1" xfId="0" applyFont="1" applyFill="1" applyBorder="1" applyAlignment="1">
      <alignment horizontal="center" vertical="center"/>
    </xf>
    <xf numFmtId="0" fontId="37" fillId="8" borderId="1" xfId="0" applyFont="1" applyFill="1" applyBorder="1" applyAlignment="1">
      <alignment vertical="center"/>
    </xf>
    <xf numFmtId="0" fontId="31" fillId="0" borderId="6" xfId="0" applyFont="1" applyBorder="1" applyAlignment="1">
      <alignment horizontal="left" vertical="center"/>
    </xf>
    <xf numFmtId="0" fontId="30" fillId="0" borderId="0" xfId="0" applyFont="1"/>
    <xf numFmtId="0" fontId="4" fillId="13" borderId="1" xfId="0" applyFont="1" applyFill="1" applyBorder="1" applyAlignment="1">
      <alignment horizontal="left" vertical="center"/>
    </xf>
    <xf numFmtId="0" fontId="37" fillId="0" borderId="1" xfId="0" applyFont="1" applyBorder="1" applyAlignment="1">
      <alignment horizontal="centerContinuous" vertical="center"/>
    </xf>
    <xf numFmtId="0" fontId="31" fillId="22" borderId="1" xfId="0" applyFont="1" applyFill="1" applyBorder="1" applyAlignment="1">
      <alignment horizontal="centerContinuous" vertical="center"/>
    </xf>
    <xf numFmtId="2" fontId="6" fillId="0" borderId="1" xfId="9" applyNumberFormat="1" applyFont="1" applyBorder="1" applyAlignment="1">
      <alignment horizontal="left" vertical="center"/>
    </xf>
    <xf numFmtId="0" fontId="4" fillId="6" borderId="1" xfId="0" applyFont="1" applyFill="1" applyBorder="1" applyAlignment="1">
      <alignment horizontal="centerContinuous" vertical="center"/>
    </xf>
    <xf numFmtId="0" fontId="40" fillId="0" borderId="0" xfId="0" applyFont="1"/>
    <xf numFmtId="0" fontId="6" fillId="0" borderId="4" xfId="0" applyFont="1" applyBorder="1" applyAlignment="1">
      <alignment horizontal="left" vertical="center"/>
    </xf>
    <xf numFmtId="0" fontId="34" fillId="0" borderId="24" xfId="0" applyFont="1" applyBorder="1" applyAlignment="1">
      <alignment horizontal="left" vertical="center"/>
    </xf>
    <xf numFmtId="0" fontId="35" fillId="0" borderId="5" xfId="0" applyFont="1" applyBorder="1"/>
    <xf numFmtId="0" fontId="35" fillId="0" borderId="18" xfId="0" applyFont="1" applyBorder="1" applyAlignment="1">
      <alignment vertical="center"/>
    </xf>
    <xf numFmtId="0" fontId="6" fillId="0" borderId="2" xfId="0" applyFont="1" applyBorder="1"/>
    <xf numFmtId="0" fontId="34" fillId="0" borderId="29" xfId="0" applyFont="1" applyBorder="1" applyAlignment="1">
      <alignment horizontal="left" vertical="center"/>
    </xf>
    <xf numFmtId="1" fontId="31" fillId="0" borderId="0" xfId="0" applyNumberFormat="1" applyFont="1" applyAlignment="1">
      <alignment horizontal="left"/>
    </xf>
    <xf numFmtId="0" fontId="35" fillId="0" borderId="0" xfId="0" applyFont="1" applyAlignment="1">
      <alignment horizontal="left"/>
    </xf>
    <xf numFmtId="1" fontId="31" fillId="0" borderId="1" xfId="0" applyNumberFormat="1" applyFont="1" applyBorder="1"/>
    <xf numFmtId="0" fontId="34" fillId="0" borderId="10" xfId="0" applyFont="1" applyBorder="1" applyAlignment="1">
      <alignment horizontal="left" vertical="center"/>
    </xf>
    <xf numFmtId="0" fontId="6" fillId="0" borderId="1" xfId="0" applyFont="1" applyBorder="1" applyAlignment="1">
      <alignment horizontal="justify" vertical="center"/>
    </xf>
    <xf numFmtId="0" fontId="31" fillId="0" borderId="5" xfId="0" applyFont="1" applyBorder="1"/>
    <xf numFmtId="1" fontId="6" fillId="6" borderId="5" xfId="0" applyNumberFormat="1" applyFont="1" applyFill="1" applyBorder="1" applyAlignment="1">
      <alignment horizontal="left" vertical="center"/>
    </xf>
    <xf numFmtId="0" fontId="34" fillId="10" borderId="5" xfId="0" applyFont="1" applyFill="1" applyBorder="1" applyAlignment="1">
      <alignment horizontal="left" vertical="center"/>
    </xf>
    <xf numFmtId="0" fontId="6" fillId="9" borderId="5" xfId="0" applyFont="1" applyFill="1" applyBorder="1" applyAlignment="1">
      <alignment horizontal="left" vertical="center"/>
    </xf>
    <xf numFmtId="0" fontId="31" fillId="0" borderId="5" xfId="0" applyFont="1" applyBorder="1" applyAlignment="1">
      <alignment horizontal="left" vertical="center"/>
    </xf>
    <xf numFmtId="0" fontId="6" fillId="7" borderId="5" xfId="11" applyFont="1" applyFill="1" applyBorder="1" applyAlignment="1">
      <alignment vertical="center"/>
    </xf>
    <xf numFmtId="0" fontId="6" fillId="7" borderId="38" xfId="11" applyFont="1" applyFill="1" applyBorder="1" applyAlignment="1">
      <alignment horizontal="left" vertical="center"/>
    </xf>
    <xf numFmtId="0" fontId="6" fillId="0" borderId="5" xfId="11" applyFont="1" applyBorder="1" applyAlignment="1">
      <alignment vertical="center"/>
    </xf>
    <xf numFmtId="0" fontId="6" fillId="11" borderId="5" xfId="11" applyFont="1" applyFill="1" applyBorder="1" applyAlignment="1">
      <alignment horizontal="left" vertical="center"/>
    </xf>
    <xf numFmtId="0" fontId="6" fillId="7" borderId="29" xfId="11" applyFont="1" applyFill="1" applyBorder="1" applyAlignment="1">
      <alignment horizontal="left" vertical="center"/>
    </xf>
    <xf numFmtId="0" fontId="6" fillId="11" borderId="1" xfId="11" applyFont="1" applyFill="1" applyBorder="1" applyAlignment="1">
      <alignment horizontal="left" vertical="center"/>
    </xf>
    <xf numFmtId="0" fontId="6" fillId="7" borderId="1" xfId="11" applyFont="1" applyFill="1" applyBorder="1" applyAlignment="1">
      <alignment vertical="center"/>
    </xf>
    <xf numFmtId="0" fontId="33" fillId="0" borderId="5" xfId="0" applyFont="1" applyBorder="1" applyAlignment="1">
      <alignment horizontal="right" vertical="center"/>
    </xf>
    <xf numFmtId="0" fontId="31" fillId="0" borderId="5" xfId="0" applyFont="1" applyBorder="1" applyAlignment="1">
      <alignment horizontal="center" vertical="center"/>
    </xf>
    <xf numFmtId="1" fontId="33" fillId="0" borderId="5" xfId="0" applyNumberFormat="1" applyFont="1" applyBorder="1" applyAlignment="1">
      <alignment horizontal="center" vertical="center"/>
    </xf>
    <xf numFmtId="0" fontId="6" fillId="4" borderId="1" xfId="0" applyFont="1" applyFill="1" applyBorder="1" applyAlignment="1">
      <alignment horizontal="center"/>
    </xf>
    <xf numFmtId="0" fontId="11" fillId="7" borderId="1" xfId="0" applyFont="1" applyFill="1" applyBorder="1" applyAlignment="1">
      <alignment horizontal="left" vertical="center"/>
    </xf>
    <xf numFmtId="0" fontId="52" fillId="7" borderId="1" xfId="0" applyFont="1" applyFill="1" applyBorder="1" applyAlignment="1">
      <alignment horizontal="left" vertical="center"/>
    </xf>
    <xf numFmtId="0" fontId="52" fillId="11" borderId="1" xfId="0" applyFont="1" applyFill="1" applyBorder="1" applyAlignment="1">
      <alignment horizontal="left" vertical="center"/>
    </xf>
    <xf numFmtId="0" fontId="54" fillId="7" borderId="1" xfId="0" applyFont="1" applyFill="1" applyBorder="1" applyAlignment="1">
      <alignment horizontal="left" vertical="center"/>
    </xf>
    <xf numFmtId="0" fontId="54" fillId="11" borderId="1" xfId="0" applyFont="1" applyFill="1" applyBorder="1" applyAlignment="1">
      <alignment horizontal="left" vertical="center"/>
    </xf>
    <xf numFmtId="0" fontId="11" fillId="11" borderId="1" xfId="0" applyFont="1" applyFill="1" applyBorder="1" applyAlignment="1">
      <alignment horizontal="left" vertical="center"/>
    </xf>
    <xf numFmtId="0" fontId="6" fillId="0" borderId="1" xfId="10" applyFont="1" applyBorder="1"/>
    <xf numFmtId="0" fontId="31" fillId="0" borderId="1" xfId="10" applyFont="1" applyBorder="1" applyAlignment="1">
      <alignment vertical="center"/>
    </xf>
    <xf numFmtId="0" fontId="35" fillId="0" borderId="5" xfId="0" applyFont="1" applyBorder="1" applyAlignment="1">
      <alignment horizontal="right" vertical="center"/>
    </xf>
    <xf numFmtId="0" fontId="11" fillId="8" borderId="1" xfId="0" applyFont="1" applyFill="1" applyBorder="1" applyAlignment="1">
      <alignment horizontal="left" vertical="center"/>
    </xf>
    <xf numFmtId="0" fontId="54" fillId="8" borderId="1" xfId="0" applyFont="1" applyFill="1" applyBorder="1" applyAlignment="1">
      <alignment horizontal="left" vertical="center"/>
    </xf>
    <xf numFmtId="0" fontId="4" fillId="6" borderId="1" xfId="0" applyFont="1" applyFill="1" applyBorder="1"/>
    <xf numFmtId="0" fontId="42" fillId="10" borderId="1" xfId="0" applyFont="1" applyFill="1" applyBorder="1" applyAlignment="1">
      <alignment horizontal="left" vertical="center" wrapText="1"/>
    </xf>
    <xf numFmtId="0" fontId="6" fillId="0" borderId="2" xfId="0" applyFont="1" applyBorder="1" applyAlignment="1">
      <alignment horizontal="left" vertical="center"/>
    </xf>
    <xf numFmtId="0" fontId="34" fillId="0" borderId="27" xfId="0" applyFont="1" applyBorder="1" applyAlignment="1">
      <alignment horizontal="left" vertical="center"/>
    </xf>
    <xf numFmtId="0" fontId="6" fillId="7" borderId="2" xfId="0" applyFont="1" applyFill="1" applyBorder="1" applyAlignment="1">
      <alignment horizontal="left" vertical="center"/>
    </xf>
    <xf numFmtId="0" fontId="37" fillId="0" borderId="1" xfId="0" applyFont="1" applyBorder="1"/>
    <xf numFmtId="0" fontId="34" fillId="0" borderId="3" xfId="0" applyFont="1" applyBorder="1" applyAlignment="1">
      <alignment horizontal="left" vertical="center"/>
    </xf>
    <xf numFmtId="0" fontId="71" fillId="0" borderId="0" xfId="0" applyFont="1"/>
    <xf numFmtId="0" fontId="34" fillId="0" borderId="3" xfId="0" applyFont="1" applyBorder="1"/>
    <xf numFmtId="0" fontId="6" fillId="0" borderId="3" xfId="0" applyFont="1" applyBorder="1"/>
    <xf numFmtId="0" fontId="34" fillId="0" borderId="2" xfId="0" applyFont="1" applyBorder="1"/>
    <xf numFmtId="0" fontId="34" fillId="0" borderId="10" xfId="0" applyFont="1" applyBorder="1"/>
    <xf numFmtId="0" fontId="35" fillId="11" borderId="10" xfId="0" applyFont="1" applyFill="1" applyBorder="1" applyAlignment="1">
      <alignment horizontal="left" vertical="center"/>
    </xf>
    <xf numFmtId="0" fontId="6" fillId="0" borderId="10" xfId="0" applyFont="1" applyBorder="1"/>
    <xf numFmtId="0" fontId="6" fillId="0" borderId="10" xfId="0" applyFont="1" applyBorder="1" applyAlignment="1">
      <alignment horizontal="left" vertical="center"/>
    </xf>
    <xf numFmtId="0" fontId="34" fillId="7" borderId="1" xfId="0" applyFont="1" applyFill="1" applyBorder="1" applyAlignment="1">
      <alignment vertical="center"/>
    </xf>
    <xf numFmtId="0" fontId="35" fillId="7" borderId="1" xfId="0" applyFont="1" applyFill="1" applyBorder="1" applyAlignment="1">
      <alignment vertical="center"/>
    </xf>
    <xf numFmtId="0" fontId="6" fillId="7" borderId="1" xfId="0" applyFont="1" applyFill="1" applyBorder="1" applyAlignment="1">
      <alignment vertical="center"/>
    </xf>
    <xf numFmtId="0" fontId="34" fillId="11" borderId="10" xfId="0" applyFont="1" applyFill="1" applyBorder="1" applyAlignment="1">
      <alignment horizontal="left" vertical="center"/>
    </xf>
    <xf numFmtId="0" fontId="34" fillId="10" borderId="3" xfId="0" applyFont="1" applyFill="1" applyBorder="1" applyAlignment="1">
      <alignment horizontal="left" vertical="center"/>
    </xf>
    <xf numFmtId="0" fontId="34" fillId="10" borderId="10" xfId="0" applyFont="1" applyFill="1" applyBorder="1" applyAlignment="1">
      <alignment horizontal="left" vertical="center"/>
    </xf>
    <xf numFmtId="0" fontId="34" fillId="17" borderId="3" xfId="0" applyFont="1" applyFill="1" applyBorder="1" applyAlignment="1">
      <alignment horizontal="left" vertical="center"/>
    </xf>
    <xf numFmtId="0" fontId="34" fillId="17" borderId="10" xfId="0" applyFont="1" applyFill="1" applyBorder="1" applyAlignment="1">
      <alignment horizontal="left" vertical="center"/>
    </xf>
    <xf numFmtId="0" fontId="34" fillId="11" borderId="0" xfId="0" applyFont="1" applyFill="1"/>
    <xf numFmtId="0" fontId="34" fillId="17" borderId="1" xfId="0" applyFont="1" applyFill="1" applyBorder="1" applyAlignment="1">
      <alignment horizontal="left" vertical="center"/>
    </xf>
    <xf numFmtId="0" fontId="34" fillId="22" borderId="2" xfId="0" applyFont="1" applyFill="1" applyBorder="1"/>
    <xf numFmtId="0" fontId="34" fillId="22" borderId="10" xfId="0" applyFont="1" applyFill="1" applyBorder="1"/>
    <xf numFmtId="0" fontId="6" fillId="9" borderId="3" xfId="0" applyFont="1" applyFill="1" applyBorder="1" applyAlignment="1">
      <alignment horizontal="left" vertical="center"/>
    </xf>
    <xf numFmtId="0" fontId="6" fillId="9" borderId="10" xfId="0" applyFont="1" applyFill="1" applyBorder="1" applyAlignment="1">
      <alignment horizontal="left" vertical="center"/>
    </xf>
    <xf numFmtId="0" fontId="35" fillId="4" borderId="1" xfId="0" applyFont="1" applyFill="1" applyBorder="1" applyAlignment="1">
      <alignment horizontal="left" vertical="center"/>
    </xf>
    <xf numFmtId="0" fontId="32" fillId="6" borderId="1" xfId="0" applyFont="1" applyFill="1" applyBorder="1" applyAlignment="1">
      <alignment horizontal="left" vertical="center"/>
    </xf>
    <xf numFmtId="0" fontId="34" fillId="4" borderId="1" xfId="0" applyFont="1" applyFill="1" applyBorder="1" applyAlignment="1">
      <alignment horizontal="left" vertical="center"/>
    </xf>
    <xf numFmtId="0" fontId="6" fillId="4" borderId="1" xfId="0" applyFont="1" applyFill="1" applyBorder="1" applyAlignment="1">
      <alignment horizontal="left" vertical="center"/>
    </xf>
    <xf numFmtId="0" fontId="35" fillId="4" borderId="1" xfId="0" applyFont="1" applyFill="1" applyBorder="1"/>
    <xf numFmtId="0" fontId="34" fillId="18" borderId="3" xfId="0" applyFont="1" applyFill="1" applyBorder="1" applyAlignment="1">
      <alignment horizontal="left" vertical="center"/>
    </xf>
    <xf numFmtId="0" fontId="34" fillId="18" borderId="2" xfId="0" applyFont="1" applyFill="1" applyBorder="1" applyAlignment="1">
      <alignment horizontal="left" vertical="center"/>
    </xf>
    <xf numFmtId="0" fontId="34" fillId="18" borderId="10" xfId="0" applyFont="1" applyFill="1" applyBorder="1" applyAlignment="1">
      <alignment horizontal="left" vertical="center"/>
    </xf>
    <xf numFmtId="0" fontId="6" fillId="4" borderId="1" xfId="0" applyFont="1" applyFill="1" applyBorder="1"/>
    <xf numFmtId="0" fontId="35" fillId="18" borderId="1" xfId="0" applyFont="1" applyFill="1" applyBorder="1" applyAlignment="1">
      <alignment horizontal="left" vertical="center"/>
    </xf>
    <xf numFmtId="0" fontId="37" fillId="18" borderId="10" xfId="0" applyFont="1" applyFill="1" applyBorder="1" applyAlignment="1">
      <alignment horizontal="center" vertical="center"/>
    </xf>
    <xf numFmtId="0" fontId="37" fillId="18" borderId="3" xfId="0" applyFont="1" applyFill="1" applyBorder="1" applyAlignment="1">
      <alignment horizontal="center" vertical="center"/>
    </xf>
    <xf numFmtId="0" fontId="75" fillId="0" borderId="0" xfId="0" applyFont="1" applyAlignment="1">
      <alignment vertical="center" wrapText="1"/>
    </xf>
    <xf numFmtId="0" fontId="76" fillId="0" borderId="0" xfId="0" applyFont="1" applyAlignment="1">
      <alignment vertical="center" wrapText="1"/>
    </xf>
    <xf numFmtId="0" fontId="77" fillId="0" borderId="0" xfId="0" applyFont="1" applyAlignment="1">
      <alignment vertical="center" wrapText="1"/>
    </xf>
    <xf numFmtId="0" fontId="78" fillId="0" borderId="0" xfId="0" applyFont="1"/>
    <xf numFmtId="0" fontId="31" fillId="0" borderId="0" xfId="0" applyFont="1" applyAlignment="1">
      <alignment vertical="center"/>
    </xf>
    <xf numFmtId="0" fontId="6" fillId="0" borderId="32" xfId="0" applyFont="1" applyBorder="1" applyAlignment="1">
      <alignment horizontal="left" vertical="top" wrapText="1"/>
    </xf>
    <xf numFmtId="0" fontId="6" fillId="4" borderId="32" xfId="0" applyFont="1" applyFill="1" applyBorder="1" applyAlignment="1">
      <alignment horizontal="left" vertical="top" wrapText="1"/>
    </xf>
    <xf numFmtId="0" fontId="6" fillId="7" borderId="32" xfId="0" applyFont="1" applyFill="1" applyBorder="1" applyAlignment="1">
      <alignment horizontal="left" vertical="top" wrapText="1"/>
    </xf>
    <xf numFmtId="0" fontId="34" fillId="4" borderId="3" xfId="0" applyFont="1" applyFill="1" applyBorder="1" applyAlignment="1">
      <alignment horizontal="left" vertical="center"/>
    </xf>
    <xf numFmtId="0" fontId="34" fillId="4" borderId="2" xfId="0" applyFont="1" applyFill="1" applyBorder="1" applyAlignment="1">
      <alignment horizontal="left" vertical="center"/>
    </xf>
    <xf numFmtId="0" fontId="34" fillId="4" borderId="10" xfId="0" applyFont="1" applyFill="1" applyBorder="1" applyAlignment="1">
      <alignment horizontal="left" vertical="center"/>
    </xf>
    <xf numFmtId="0" fontId="34" fillId="4" borderId="1" xfId="0" applyFont="1" applyFill="1" applyBorder="1" applyAlignment="1">
      <alignment horizontal="left" vertical="center" wrapText="1"/>
    </xf>
    <xf numFmtId="0" fontId="6" fillId="4" borderId="1" xfId="0" applyFont="1" applyFill="1" applyBorder="1" applyAlignment="1">
      <alignment horizontal="left" vertical="center" wrapText="1"/>
    </xf>
    <xf numFmtId="0" fontId="34" fillId="4" borderId="4" xfId="0" applyFont="1" applyFill="1" applyBorder="1" applyAlignment="1">
      <alignment horizontal="center"/>
    </xf>
    <xf numFmtId="0" fontId="35" fillId="4" borderId="1" xfId="0" applyFont="1" applyFill="1" applyBorder="1" applyAlignment="1">
      <alignment horizontal="left" vertical="center" wrapText="1"/>
    </xf>
    <xf numFmtId="0" fontId="35" fillId="28" borderId="1" xfId="0" applyFont="1" applyFill="1" applyBorder="1" applyAlignment="1">
      <alignment horizontal="left" vertical="center"/>
    </xf>
    <xf numFmtId="0" fontId="35" fillId="4" borderId="1" xfId="0" applyFont="1" applyFill="1" applyBorder="1" applyAlignment="1">
      <alignment horizontal="centerContinuous" vertical="center"/>
    </xf>
    <xf numFmtId="0" fontId="35" fillId="4" borderId="1" xfId="0" applyFont="1" applyFill="1" applyBorder="1" applyAlignment="1">
      <alignment horizontal="centerContinuous" vertical="center" wrapText="1"/>
    </xf>
    <xf numFmtId="0" fontId="35" fillId="4" borderId="1" xfId="0" applyFont="1" applyFill="1" applyBorder="1" applyAlignment="1">
      <alignment horizontal="centerContinuous"/>
    </xf>
    <xf numFmtId="0" fontId="35" fillId="4" borderId="4" xfId="0" applyFont="1" applyFill="1" applyBorder="1" applyAlignment="1">
      <alignment horizontal="center"/>
    </xf>
    <xf numFmtId="0" fontId="34" fillId="29" borderId="10" xfId="0" applyFont="1" applyFill="1" applyBorder="1" applyAlignment="1">
      <alignment horizontal="left" vertical="center"/>
    </xf>
    <xf numFmtId="0" fontId="34" fillId="29" borderId="3" xfId="0" applyFont="1" applyFill="1" applyBorder="1" applyAlignment="1">
      <alignment horizontal="left" vertical="center"/>
    </xf>
    <xf numFmtId="0" fontId="6" fillId="18" borderId="3" xfId="0" applyFont="1" applyFill="1" applyBorder="1" applyAlignment="1">
      <alignment horizontal="left" vertical="center"/>
    </xf>
    <xf numFmtId="0" fontId="6" fillId="18" borderId="10" xfId="0" applyFont="1" applyFill="1" applyBorder="1" applyAlignment="1">
      <alignment horizontal="left" vertical="center"/>
    </xf>
    <xf numFmtId="0" fontId="59" fillId="18" borderId="1" xfId="0" applyFont="1" applyFill="1" applyBorder="1" applyAlignment="1">
      <alignment horizontal="left" vertical="center"/>
    </xf>
    <xf numFmtId="0" fontId="31" fillId="18" borderId="1" xfId="0" applyFont="1" applyFill="1" applyBorder="1" applyAlignment="1">
      <alignment horizontal="left" vertical="center"/>
    </xf>
    <xf numFmtId="0" fontId="31" fillId="29" borderId="1" xfId="0" applyFont="1" applyFill="1" applyBorder="1" applyAlignment="1">
      <alignment horizontal="left" vertical="center" wrapText="1"/>
    </xf>
    <xf numFmtId="0" fontId="44" fillId="4" borderId="1" xfId="0" applyFont="1" applyFill="1" applyBorder="1" applyAlignment="1">
      <alignment horizontal="left" vertical="center"/>
    </xf>
    <xf numFmtId="0" fontId="44" fillId="4" borderId="1" xfId="0" applyFont="1" applyFill="1" applyBorder="1" applyAlignment="1">
      <alignment horizontal="left" vertical="center" wrapText="1"/>
    </xf>
    <xf numFmtId="0" fontId="35" fillId="17" borderId="1" xfId="0" applyFont="1" applyFill="1" applyBorder="1" applyAlignment="1">
      <alignment horizontal="left" vertical="center"/>
    </xf>
    <xf numFmtId="0" fontId="31" fillId="4" borderId="4" xfId="0" applyFont="1" applyFill="1" applyBorder="1" applyAlignment="1">
      <alignment horizontal="center" vertical="center"/>
    </xf>
    <xf numFmtId="0" fontId="35" fillId="29" borderId="1" xfId="0" applyFont="1" applyFill="1" applyBorder="1" applyAlignment="1">
      <alignment horizontal="left" vertical="center"/>
    </xf>
    <xf numFmtId="0" fontId="35" fillId="4" borderId="1" xfId="9" applyFont="1" applyFill="1" applyBorder="1" applyAlignment="1">
      <alignment horizontal="left" vertical="center"/>
    </xf>
    <xf numFmtId="2" fontId="35" fillId="4" borderId="1" xfId="9" applyNumberFormat="1" applyFont="1" applyFill="1" applyBorder="1" applyAlignment="1">
      <alignment horizontal="left" vertical="center"/>
    </xf>
    <xf numFmtId="0" fontId="35" fillId="18" borderId="1" xfId="0" applyFont="1" applyFill="1" applyBorder="1" applyAlignment="1">
      <alignment horizontal="left" vertical="center" wrapText="1"/>
    </xf>
    <xf numFmtId="0" fontId="35" fillId="30" borderId="1" xfId="0" applyFont="1" applyFill="1" applyBorder="1" applyAlignment="1">
      <alignment horizontal="left" vertical="center"/>
    </xf>
    <xf numFmtId="0" fontId="35" fillId="31" borderId="1" xfId="0" applyFont="1" applyFill="1" applyBorder="1" applyAlignment="1">
      <alignment horizontal="left" vertical="center"/>
    </xf>
    <xf numFmtId="0" fontId="35" fillId="31" borderId="1" xfId="0" applyFont="1" applyFill="1" applyBorder="1" applyAlignment="1">
      <alignment horizontal="left" vertical="center" wrapText="1"/>
    </xf>
    <xf numFmtId="0" fontId="35" fillId="18" borderId="3" xfId="0" applyFont="1" applyFill="1" applyBorder="1" applyAlignment="1">
      <alignment horizontal="left" vertical="center"/>
    </xf>
    <xf numFmtId="0" fontId="35" fillId="18" borderId="2" xfId="0" applyFont="1" applyFill="1" applyBorder="1" applyAlignment="1">
      <alignment horizontal="left" vertical="center"/>
    </xf>
    <xf numFmtId="0" fontId="35" fillId="18" borderId="10" xfId="0" applyFont="1" applyFill="1" applyBorder="1" applyAlignment="1">
      <alignment horizontal="left" vertical="center"/>
    </xf>
    <xf numFmtId="0" fontId="35" fillId="29" borderId="10" xfId="0" applyFont="1" applyFill="1" applyBorder="1" applyAlignment="1">
      <alignment horizontal="left" vertical="center"/>
    </xf>
    <xf numFmtId="0" fontId="35" fillId="4" borderId="4" xfId="0" applyFont="1" applyFill="1" applyBorder="1" applyAlignment="1">
      <alignment horizontal="center" vertical="center"/>
    </xf>
    <xf numFmtId="0" fontId="31" fillId="31" borderId="0" xfId="0" applyFont="1" applyFill="1"/>
    <xf numFmtId="0" fontId="31" fillId="31" borderId="1" xfId="0" applyFont="1" applyFill="1" applyBorder="1"/>
    <xf numFmtId="0" fontId="6" fillId="31" borderId="1" xfId="0" applyFont="1" applyFill="1" applyBorder="1"/>
    <xf numFmtId="0" fontId="31" fillId="31" borderId="1" xfId="0" applyFont="1" applyFill="1" applyBorder="1" applyAlignment="1">
      <alignment horizontal="left" vertical="center"/>
    </xf>
    <xf numFmtId="0" fontId="34" fillId="31" borderId="1" xfId="0" applyFont="1" applyFill="1" applyBorder="1" applyAlignment="1">
      <alignment horizontal="left" vertical="center"/>
    </xf>
    <xf numFmtId="0" fontId="34" fillId="30" borderId="1" xfId="0" applyFont="1" applyFill="1" applyBorder="1" applyAlignment="1">
      <alignment horizontal="left" vertical="center"/>
    </xf>
    <xf numFmtId="0" fontId="35" fillId="31" borderId="0" xfId="0" applyFont="1" applyFill="1"/>
    <xf numFmtId="0" fontId="35" fillId="31" borderId="4" xfId="0" applyFont="1" applyFill="1" applyBorder="1"/>
    <xf numFmtId="0" fontId="35" fillId="31" borderId="3" xfId="0" applyFont="1" applyFill="1" applyBorder="1"/>
    <xf numFmtId="0" fontId="35" fillId="31" borderId="1" xfId="0" applyFont="1" applyFill="1" applyBorder="1"/>
    <xf numFmtId="0" fontId="35" fillId="31" borderId="24" xfId="0" applyFont="1" applyFill="1" applyBorder="1" applyAlignment="1">
      <alignment horizontal="left" vertical="center"/>
    </xf>
    <xf numFmtId="0" fontId="35" fillId="31" borderId="25" xfId="0" applyFont="1" applyFill="1" applyBorder="1" applyAlignment="1">
      <alignment horizontal="left" vertical="center"/>
    </xf>
    <xf numFmtId="0" fontId="35" fillId="32" borderId="25" xfId="0" applyFont="1" applyFill="1" applyBorder="1" applyAlignment="1">
      <alignment horizontal="left" vertical="center"/>
    </xf>
    <xf numFmtId="0" fontId="35" fillId="33" borderId="1" xfId="0" applyFont="1" applyFill="1" applyBorder="1" applyAlignment="1">
      <alignment horizontal="left" vertical="center"/>
    </xf>
    <xf numFmtId="0" fontId="31" fillId="31" borderId="4" xfId="0" applyFont="1" applyFill="1" applyBorder="1" applyAlignment="1">
      <alignment horizontal="center"/>
    </xf>
    <xf numFmtId="0" fontId="35" fillId="31" borderId="4" xfId="0" applyFont="1" applyFill="1" applyBorder="1" applyAlignment="1">
      <alignment horizontal="center"/>
    </xf>
    <xf numFmtId="0" fontId="35" fillId="32" borderId="1" xfId="0" applyFont="1" applyFill="1" applyBorder="1" applyAlignment="1">
      <alignment horizontal="left" vertical="center" wrapText="1"/>
    </xf>
    <xf numFmtId="0" fontId="35" fillId="31" borderId="4" xfId="0" applyFont="1" applyFill="1" applyBorder="1" applyAlignment="1">
      <alignment horizontal="center" vertical="center"/>
    </xf>
    <xf numFmtId="0" fontId="6" fillId="31" borderId="1" xfId="0" applyFont="1" applyFill="1" applyBorder="1" applyAlignment="1">
      <alignment horizontal="left" vertical="center"/>
    </xf>
    <xf numFmtId="0" fontId="40" fillId="31" borderId="0" xfId="0" applyFont="1" applyFill="1"/>
    <xf numFmtId="0" fontId="35" fillId="31" borderId="3" xfId="0" applyFont="1" applyFill="1" applyBorder="1" applyAlignment="1">
      <alignment horizontal="left" vertical="center"/>
    </xf>
    <xf numFmtId="0" fontId="35" fillId="31" borderId="10" xfId="0" applyFont="1" applyFill="1" applyBorder="1" applyAlignment="1">
      <alignment horizontal="left" vertical="center"/>
    </xf>
    <xf numFmtId="0" fontId="35" fillId="31" borderId="2" xfId="0" applyFont="1" applyFill="1" applyBorder="1" applyAlignment="1">
      <alignment horizontal="left" vertical="center"/>
    </xf>
    <xf numFmtId="0" fontId="34" fillId="31" borderId="6" xfId="0" applyFont="1" applyFill="1" applyBorder="1" applyAlignment="1">
      <alignment horizontal="center"/>
    </xf>
    <xf numFmtId="0" fontId="35" fillId="31" borderId="6" xfId="0" applyFont="1" applyFill="1" applyBorder="1" applyAlignment="1">
      <alignment horizontal="center"/>
    </xf>
    <xf numFmtId="0" fontId="11" fillId="31" borderId="1" xfId="0" applyFont="1" applyFill="1" applyBorder="1" applyAlignment="1">
      <alignment horizontal="left" vertical="center"/>
    </xf>
    <xf numFmtId="0" fontId="11" fillId="30" borderId="1" xfId="0" applyFont="1" applyFill="1" applyBorder="1" applyAlignment="1">
      <alignment horizontal="left" vertical="center"/>
    </xf>
    <xf numFmtId="0" fontId="35" fillId="30" borderId="3" xfId="0" applyFont="1" applyFill="1" applyBorder="1" applyAlignment="1">
      <alignment horizontal="left" vertical="center"/>
    </xf>
    <xf numFmtId="0" fontId="35" fillId="30" borderId="2" xfId="0" applyFont="1" applyFill="1" applyBorder="1" applyAlignment="1">
      <alignment horizontal="left" vertical="center"/>
    </xf>
    <xf numFmtId="0" fontId="35" fillId="30" borderId="10" xfId="0" applyFont="1" applyFill="1" applyBorder="1" applyAlignment="1">
      <alignment horizontal="left" vertical="center"/>
    </xf>
    <xf numFmtId="0" fontId="35" fillId="31" borderId="1" xfId="9" applyFont="1" applyFill="1" applyBorder="1" applyAlignment="1">
      <alignment horizontal="left" vertical="center"/>
    </xf>
    <xf numFmtId="2" fontId="35" fillId="31" borderId="1" xfId="9" applyNumberFormat="1" applyFont="1" applyFill="1" applyBorder="1" applyAlignment="1">
      <alignment horizontal="left" vertical="center"/>
    </xf>
    <xf numFmtId="0" fontId="35" fillId="31" borderId="2" xfId="0" applyFont="1" applyFill="1" applyBorder="1"/>
    <xf numFmtId="0" fontId="35" fillId="31" borderId="10" xfId="0" applyFont="1" applyFill="1" applyBorder="1"/>
    <xf numFmtId="0" fontId="59" fillId="30" borderId="1" xfId="0" applyFont="1" applyFill="1" applyBorder="1" applyAlignment="1">
      <alignment horizontal="left" vertical="center"/>
    </xf>
    <xf numFmtId="0" fontId="35" fillId="30" borderId="3" xfId="0" applyFont="1" applyFill="1" applyBorder="1" applyAlignment="1">
      <alignment horizontal="left" vertical="center" wrapText="1"/>
    </xf>
    <xf numFmtId="0" fontId="35" fillId="30" borderId="10" xfId="0" applyFont="1" applyFill="1" applyBorder="1" applyAlignment="1">
      <alignment horizontal="left" vertical="center" wrapText="1"/>
    </xf>
    <xf numFmtId="0" fontId="6" fillId="31" borderId="4" xfId="0" applyFont="1" applyFill="1" applyBorder="1" applyAlignment="1">
      <alignment horizontal="center" vertical="center"/>
    </xf>
    <xf numFmtId="0" fontId="34" fillId="28" borderId="1" xfId="0" applyFont="1" applyFill="1" applyBorder="1" applyAlignment="1">
      <alignment horizontal="left" vertical="center"/>
    </xf>
    <xf numFmtId="0" fontId="34" fillId="28" borderId="0" xfId="0" applyFont="1" applyFill="1"/>
    <xf numFmtId="0" fontId="34" fillId="34" borderId="1" xfId="0" applyFont="1" applyFill="1" applyBorder="1" applyAlignment="1">
      <alignment horizontal="left" vertical="center"/>
    </xf>
    <xf numFmtId="0" fontId="31" fillId="28" borderId="1" xfId="0" applyFont="1" applyFill="1" applyBorder="1" applyAlignment="1">
      <alignment horizontal="left" vertical="center"/>
    </xf>
    <xf numFmtId="0" fontId="6" fillId="28" borderId="1" xfId="0" applyFont="1" applyFill="1" applyBorder="1" applyAlignment="1">
      <alignment horizontal="left" vertical="center"/>
    </xf>
    <xf numFmtId="0" fontId="31" fillId="28" borderId="1" xfId="0" applyFont="1" applyFill="1" applyBorder="1" applyAlignment="1">
      <alignment horizontal="left" vertical="center" wrapText="1"/>
    </xf>
    <xf numFmtId="0" fontId="34" fillId="28" borderId="1" xfId="0" applyFont="1" applyFill="1" applyBorder="1" applyAlignment="1">
      <alignment horizontal="left" vertical="center" wrapText="1"/>
    </xf>
    <xf numFmtId="0" fontId="34" fillId="35" borderId="1" xfId="0" applyFont="1" applyFill="1" applyBorder="1" applyAlignment="1">
      <alignment horizontal="left" vertical="center"/>
    </xf>
    <xf numFmtId="0" fontId="8" fillId="28" borderId="1" xfId="0" applyFont="1" applyFill="1" applyBorder="1" applyAlignment="1">
      <alignment horizontal="left" vertical="center"/>
    </xf>
    <xf numFmtId="0" fontId="8" fillId="28" borderId="1" xfId="0" applyFont="1" applyFill="1" applyBorder="1" applyAlignment="1">
      <alignment horizontal="left" vertical="center" wrapText="1"/>
    </xf>
    <xf numFmtId="0" fontId="31" fillId="28" borderId="25" xfId="0" applyFont="1" applyFill="1" applyBorder="1" applyAlignment="1">
      <alignment horizontal="left" vertical="center"/>
    </xf>
    <xf numFmtId="0" fontId="31" fillId="28" borderId="26" xfId="0" applyFont="1" applyFill="1" applyBorder="1" applyAlignment="1">
      <alignment horizontal="left" vertical="center"/>
    </xf>
    <xf numFmtId="0" fontId="31" fillId="28" borderId="10" xfId="0" applyFont="1" applyFill="1" applyBorder="1" applyAlignment="1">
      <alignment horizontal="left" vertical="center"/>
    </xf>
    <xf numFmtId="0" fontId="35" fillId="31" borderId="1" xfId="11" applyFont="1" applyFill="1" applyBorder="1" applyAlignment="1">
      <alignment horizontal="left" vertical="center"/>
    </xf>
    <xf numFmtId="0" fontId="35" fillId="31" borderId="1" xfId="11" applyFont="1" applyFill="1" applyBorder="1" applyAlignment="1">
      <alignment vertical="center"/>
    </xf>
    <xf numFmtId="0" fontId="35" fillId="31" borderId="1" xfId="7" applyFont="1" applyFill="1" applyBorder="1" applyAlignment="1">
      <alignment horizontal="left" vertical="center"/>
    </xf>
    <xf numFmtId="0" fontId="35" fillId="31" borderId="17" xfId="11" applyFont="1" applyFill="1" applyBorder="1" applyAlignment="1">
      <alignment horizontal="left" vertical="center"/>
    </xf>
    <xf numFmtId="0" fontId="35" fillId="28" borderId="1" xfId="0" applyFont="1" applyFill="1" applyBorder="1"/>
    <xf numFmtId="0" fontId="35" fillId="36" borderId="1" xfId="0" applyFont="1" applyFill="1" applyBorder="1" applyAlignment="1">
      <alignment horizontal="left" vertical="center"/>
    </xf>
    <xf numFmtId="0" fontId="31" fillId="37" borderId="1" xfId="0" applyFont="1" applyFill="1" applyBorder="1" applyAlignment="1">
      <alignment horizontal="left" vertical="center"/>
    </xf>
    <xf numFmtId="0" fontId="31" fillId="28" borderId="4" xfId="0" applyFont="1" applyFill="1" applyBorder="1" applyAlignment="1">
      <alignment horizontal="center" vertical="center"/>
    </xf>
    <xf numFmtId="0" fontId="35" fillId="28" borderId="4" xfId="0" applyFont="1" applyFill="1" applyBorder="1" applyAlignment="1">
      <alignment horizontal="center" vertical="center"/>
    </xf>
    <xf numFmtId="0" fontId="34" fillId="28" borderId="1" xfId="9" applyFont="1" applyFill="1" applyBorder="1" applyAlignment="1">
      <alignment horizontal="left" vertical="center"/>
    </xf>
    <xf numFmtId="0" fontId="6" fillId="28" borderId="1" xfId="9" applyFont="1" applyFill="1" applyBorder="1" applyAlignment="1">
      <alignment horizontal="left" vertical="center"/>
    </xf>
    <xf numFmtId="0" fontId="34" fillId="38" borderId="1" xfId="9" applyFont="1" applyFill="1" applyBorder="1" applyAlignment="1">
      <alignment horizontal="left" vertical="center"/>
    </xf>
    <xf numFmtId="0" fontId="35" fillId="4" borderId="1" xfId="0" applyFont="1" applyFill="1" applyBorder="1" applyAlignment="1">
      <alignment wrapText="1"/>
    </xf>
    <xf numFmtId="0" fontId="35" fillId="37" borderId="6" xfId="0" applyFont="1" applyFill="1" applyBorder="1" applyAlignment="1">
      <alignment horizontal="center"/>
    </xf>
    <xf numFmtId="0" fontId="31" fillId="37" borderId="1" xfId="0" applyFont="1" applyFill="1" applyBorder="1"/>
    <xf numFmtId="0" fontId="6" fillId="37" borderId="1" xfId="0" applyFont="1" applyFill="1" applyBorder="1"/>
    <xf numFmtId="0" fontId="6" fillId="37" borderId="1" xfId="0" applyFont="1" applyFill="1" applyBorder="1" applyAlignment="1">
      <alignment horizontal="left" vertical="center"/>
    </xf>
    <xf numFmtId="0" fontId="71" fillId="17" borderId="3" xfId="0" applyFont="1" applyFill="1" applyBorder="1"/>
    <xf numFmtId="0" fontId="71" fillId="17" borderId="10" xfId="0" applyFont="1" applyFill="1" applyBorder="1"/>
    <xf numFmtId="0" fontId="40" fillId="37" borderId="1" xfId="0" applyFont="1" applyFill="1" applyBorder="1"/>
    <xf numFmtId="0" fontId="6" fillId="37" borderId="3" xfId="0" applyFont="1" applyFill="1" applyBorder="1" applyAlignment="1">
      <alignment horizontal="left" vertical="center"/>
    </xf>
    <xf numFmtId="0" fontId="6" fillId="37" borderId="2" xfId="0" applyFont="1" applyFill="1" applyBorder="1" applyAlignment="1">
      <alignment horizontal="left" vertical="center"/>
    </xf>
    <xf numFmtId="0" fontId="6" fillId="37" borderId="10" xfId="0" applyFont="1" applyFill="1" applyBorder="1" applyAlignment="1">
      <alignment horizontal="left" vertical="center"/>
    </xf>
    <xf numFmtId="0" fontId="34" fillId="37" borderId="6" xfId="0" applyFont="1" applyFill="1" applyBorder="1" applyAlignment="1">
      <alignment horizontal="center"/>
    </xf>
    <xf numFmtId="0" fontId="31" fillId="23" borderId="1" xfId="0" applyFont="1" applyFill="1" applyBorder="1" applyAlignment="1">
      <alignment horizontal="left" vertical="center"/>
    </xf>
    <xf numFmtId="0" fontId="31" fillId="23" borderId="1" xfId="0" applyFont="1" applyFill="1" applyBorder="1"/>
    <xf numFmtId="0" fontId="35" fillId="23" borderId="1" xfId="0" applyFont="1" applyFill="1" applyBorder="1" applyAlignment="1">
      <alignment horizontal="left" vertical="center"/>
    </xf>
    <xf numFmtId="0" fontId="6" fillId="39" borderId="1" xfId="0" applyFont="1" applyFill="1" applyBorder="1" applyAlignment="1">
      <alignment horizontal="left" vertical="center"/>
    </xf>
    <xf numFmtId="0" fontId="6" fillId="23" borderId="1" xfId="0" applyFont="1" applyFill="1" applyBorder="1"/>
    <xf numFmtId="0" fontId="31" fillId="40" borderId="1" xfId="0" applyFont="1" applyFill="1" applyBorder="1" applyAlignment="1">
      <alignment horizontal="left" vertical="center"/>
    </xf>
    <xf numFmtId="0" fontId="6" fillId="37" borderId="1" xfId="9" applyFont="1" applyFill="1" applyBorder="1" applyAlignment="1">
      <alignment horizontal="left" vertical="center"/>
    </xf>
    <xf numFmtId="0" fontId="34" fillId="40" borderId="1" xfId="0" applyFont="1" applyFill="1" applyBorder="1" applyAlignment="1">
      <alignment horizontal="left" vertical="center"/>
    </xf>
    <xf numFmtId="0" fontId="31" fillId="37" borderId="4" xfId="0" applyFont="1" applyFill="1" applyBorder="1" applyAlignment="1">
      <alignment horizontal="center" vertical="center"/>
    </xf>
    <xf numFmtId="0" fontId="35" fillId="37" borderId="4" xfId="0" applyFont="1" applyFill="1" applyBorder="1" applyAlignment="1">
      <alignment horizontal="center" vertical="center"/>
    </xf>
    <xf numFmtId="0" fontId="6" fillId="41" borderId="1" xfId="0" applyFont="1" applyFill="1" applyBorder="1" applyAlignment="1">
      <alignment horizontal="left" vertical="center"/>
    </xf>
    <xf numFmtId="0" fontId="6" fillId="42" borderId="1" xfId="0" applyFont="1" applyFill="1" applyBorder="1" applyAlignment="1">
      <alignment horizontal="left" vertical="center"/>
    </xf>
    <xf numFmtId="0" fontId="6" fillId="44" borderId="1" xfId="0" applyFont="1" applyFill="1" applyBorder="1" applyAlignment="1">
      <alignment horizontal="left" vertical="center"/>
    </xf>
    <xf numFmtId="0" fontId="34" fillId="44" borderId="24" xfId="0" applyFont="1" applyFill="1" applyBorder="1" applyAlignment="1">
      <alignment horizontal="left" vertical="center"/>
    </xf>
    <xf numFmtId="0" fontId="6" fillId="45" borderId="25" xfId="0" applyFont="1" applyFill="1" applyBorder="1" applyAlignment="1">
      <alignment horizontal="left" vertical="center"/>
    </xf>
    <xf numFmtId="0" fontId="6" fillId="46" borderId="1" xfId="0" applyFont="1" applyFill="1" applyBorder="1" applyAlignment="1">
      <alignment horizontal="left" vertical="center"/>
    </xf>
    <xf numFmtId="0" fontId="69" fillId="44" borderId="0" xfId="0" applyFont="1" applyFill="1"/>
    <xf numFmtId="0" fontId="6" fillId="46" borderId="25" xfId="0" applyFont="1" applyFill="1" applyBorder="1" applyAlignment="1">
      <alignment horizontal="left" vertical="center"/>
    </xf>
    <xf numFmtId="0" fontId="6" fillId="45" borderId="26" xfId="0" applyFont="1" applyFill="1" applyBorder="1" applyAlignment="1">
      <alignment horizontal="left" vertical="center"/>
    </xf>
    <xf numFmtId="0" fontId="6" fillId="46" borderId="2" xfId="0" applyFont="1" applyFill="1" applyBorder="1" applyAlignment="1">
      <alignment horizontal="left" vertical="center"/>
    </xf>
    <xf numFmtId="0" fontId="35" fillId="44" borderId="1" xfId="11" applyFont="1" applyFill="1" applyBorder="1" applyAlignment="1">
      <alignment vertical="center"/>
    </xf>
    <xf numFmtId="0" fontId="35" fillId="44" borderId="1" xfId="7" applyFont="1" applyFill="1" applyBorder="1" applyAlignment="1">
      <alignment horizontal="left" vertical="center"/>
    </xf>
    <xf numFmtId="0" fontId="6" fillId="44" borderId="25" xfId="0" applyFont="1" applyFill="1" applyBorder="1" applyAlignment="1">
      <alignment horizontal="left" vertical="center"/>
    </xf>
    <xf numFmtId="0" fontId="35" fillId="44" borderId="1" xfId="0" applyFont="1" applyFill="1" applyBorder="1" applyAlignment="1">
      <alignment horizontal="left" vertical="center"/>
    </xf>
    <xf numFmtId="0" fontId="35" fillId="44" borderId="24" xfId="0" applyFont="1" applyFill="1" applyBorder="1" applyAlignment="1">
      <alignment horizontal="left" vertical="center"/>
    </xf>
    <xf numFmtId="0" fontId="31" fillId="44" borderId="1" xfId="0" applyFont="1" applyFill="1" applyBorder="1"/>
    <xf numFmtId="0" fontId="6" fillId="44" borderId="1" xfId="0" applyFont="1" applyFill="1" applyBorder="1"/>
    <xf numFmtId="0" fontId="31" fillId="44" borderId="0" xfId="0" applyFont="1" applyFill="1"/>
    <xf numFmtId="0" fontId="6" fillId="44" borderId="0" xfId="0" applyFont="1" applyFill="1"/>
    <xf numFmtId="0" fontId="31" fillId="44" borderId="1" xfId="0" applyFont="1" applyFill="1" applyBorder="1" applyAlignment="1">
      <alignment horizontal="left" vertical="center"/>
    </xf>
    <xf numFmtId="0" fontId="31" fillId="46" borderId="1" xfId="0" applyFont="1" applyFill="1" applyBorder="1" applyAlignment="1">
      <alignment vertical="center"/>
    </xf>
    <xf numFmtId="0" fontId="31" fillId="44" borderId="1" xfId="2" applyFont="1" applyFill="1" applyBorder="1" applyAlignment="1">
      <alignment horizontal="left" vertical="center"/>
    </xf>
    <xf numFmtId="0" fontId="31" fillId="46" borderId="1" xfId="0" applyFont="1" applyFill="1" applyBorder="1" applyAlignment="1">
      <alignment horizontal="left" vertical="center"/>
    </xf>
    <xf numFmtId="0" fontId="31" fillId="44" borderId="1" xfId="11" applyFont="1" applyFill="1" applyBorder="1" applyAlignment="1">
      <alignment horizontal="left" vertical="center"/>
    </xf>
    <xf numFmtId="0" fontId="6" fillId="44" borderId="2" xfId="0" applyFont="1" applyFill="1" applyBorder="1" applyAlignment="1">
      <alignment horizontal="left" vertical="center"/>
    </xf>
    <xf numFmtId="0" fontId="34" fillId="44" borderId="27" xfId="0" applyFont="1" applyFill="1" applyBorder="1" applyAlignment="1">
      <alignment horizontal="left" vertical="center"/>
    </xf>
    <xf numFmtId="0" fontId="6" fillId="44" borderId="26" xfId="0" applyFont="1" applyFill="1" applyBorder="1" applyAlignment="1">
      <alignment horizontal="left" vertical="center"/>
    </xf>
    <xf numFmtId="0" fontId="6" fillId="44" borderId="3" xfId="0" applyFont="1" applyFill="1" applyBorder="1" applyAlignment="1">
      <alignment horizontal="left" vertical="center"/>
    </xf>
    <xf numFmtId="0" fontId="31" fillId="44" borderId="4" xfId="0" applyFont="1" applyFill="1" applyBorder="1" applyAlignment="1">
      <alignment horizontal="center"/>
    </xf>
    <xf numFmtId="0" fontId="35" fillId="44" borderId="4" xfId="0" applyFont="1" applyFill="1" applyBorder="1" applyAlignment="1">
      <alignment horizontal="center"/>
    </xf>
    <xf numFmtId="0" fontId="6" fillId="47" borderId="1" xfId="0" applyFont="1" applyFill="1" applyBorder="1" applyAlignment="1">
      <alignment horizontal="left" vertical="center"/>
    </xf>
    <xf numFmtId="0" fontId="6" fillId="47" borderId="24" xfId="0" applyFont="1" applyFill="1" applyBorder="1" applyAlignment="1">
      <alignment horizontal="left" vertical="center"/>
    </xf>
    <xf numFmtId="0" fontId="6" fillId="48" borderId="1" xfId="0" applyFont="1" applyFill="1" applyBorder="1" applyAlignment="1">
      <alignment horizontal="left" vertical="center"/>
    </xf>
    <xf numFmtId="0" fontId="6" fillId="49" borderId="1" xfId="0" applyFont="1" applyFill="1" applyBorder="1" applyAlignment="1">
      <alignment horizontal="left" vertical="center"/>
    </xf>
    <xf numFmtId="0" fontId="35" fillId="47" borderId="1" xfId="0" applyFont="1" applyFill="1" applyBorder="1" applyAlignment="1">
      <alignment vertical="center"/>
    </xf>
    <xf numFmtId="0" fontId="31" fillId="47" borderId="1" xfId="0" applyFont="1" applyFill="1" applyBorder="1" applyAlignment="1">
      <alignment horizontal="left" vertical="center" wrapText="1"/>
    </xf>
    <xf numFmtId="0" fontId="34" fillId="49" borderId="1" xfId="0" applyFont="1" applyFill="1" applyBorder="1" applyAlignment="1">
      <alignment horizontal="left" vertical="center"/>
    </xf>
    <xf numFmtId="0" fontId="34" fillId="47" borderId="1" xfId="0" applyFont="1" applyFill="1" applyBorder="1" applyAlignment="1">
      <alignment horizontal="left" vertical="center"/>
    </xf>
    <xf numFmtId="0" fontId="31" fillId="47" borderId="0" xfId="0" applyFont="1" applyFill="1"/>
    <xf numFmtId="0" fontId="31" fillId="47" borderId="1" xfId="0" applyFont="1" applyFill="1" applyBorder="1"/>
    <xf numFmtId="1" fontId="31" fillId="47" borderId="1" xfId="0" applyNumberFormat="1" applyFont="1" applyFill="1" applyBorder="1"/>
    <xf numFmtId="0" fontId="6" fillId="47" borderId="1" xfId="0" applyFont="1" applyFill="1" applyBorder="1" applyAlignment="1">
      <alignment horizontal="left"/>
    </xf>
    <xf numFmtId="0" fontId="31" fillId="47" borderId="1" xfId="0" applyFont="1" applyFill="1" applyBorder="1" applyAlignment="1">
      <alignment horizontal="left" vertical="center"/>
    </xf>
    <xf numFmtId="0" fontId="34" fillId="48" borderId="1" xfId="0" applyFont="1" applyFill="1" applyBorder="1" applyAlignment="1">
      <alignment horizontal="left" vertical="center" wrapText="1"/>
    </xf>
    <xf numFmtId="0" fontId="34" fillId="49" borderId="4" xfId="0" applyFont="1" applyFill="1" applyBorder="1" applyAlignment="1">
      <alignment horizontal="left" vertical="center"/>
    </xf>
    <xf numFmtId="0" fontId="34" fillId="47" borderId="1" xfId="0" applyFont="1" applyFill="1" applyBorder="1" applyAlignment="1">
      <alignment horizontal="left" vertical="center" wrapText="1"/>
    </xf>
    <xf numFmtId="0" fontId="6" fillId="47" borderId="0" xfId="0" applyFont="1" applyFill="1" applyAlignment="1">
      <alignment horizontal="left"/>
    </xf>
    <xf numFmtId="0" fontId="31" fillId="47" borderId="0" xfId="0" applyFont="1" applyFill="1" applyAlignment="1">
      <alignment horizontal="left" vertical="center"/>
    </xf>
    <xf numFmtId="0" fontId="35" fillId="47" borderId="1" xfId="0" applyFont="1" applyFill="1" applyBorder="1" applyAlignment="1">
      <alignment horizontal="left" vertical="center"/>
    </xf>
    <xf numFmtId="0" fontId="35" fillId="47" borderId="5" xfId="0" applyFont="1" applyFill="1" applyBorder="1" applyAlignment="1">
      <alignment horizontal="left" vertical="center"/>
    </xf>
    <xf numFmtId="0" fontId="35" fillId="49" borderId="1" xfId="0" applyFont="1" applyFill="1" applyBorder="1" applyAlignment="1">
      <alignment horizontal="left" vertical="center"/>
    </xf>
    <xf numFmtId="0" fontId="6" fillId="47" borderId="1" xfId="0" applyFont="1" applyFill="1" applyBorder="1"/>
    <xf numFmtId="0" fontId="6" fillId="47" borderId="0" xfId="0" applyFont="1" applyFill="1"/>
    <xf numFmtId="0" fontId="35" fillId="47" borderId="4" xfId="0" applyFont="1" applyFill="1" applyBorder="1" applyAlignment="1">
      <alignment horizontal="center" vertical="center"/>
    </xf>
    <xf numFmtId="0" fontId="31" fillId="47" borderId="4" xfId="0" applyFont="1" applyFill="1" applyBorder="1" applyAlignment="1">
      <alignment horizontal="center" vertical="center"/>
    </xf>
    <xf numFmtId="0" fontId="34" fillId="51" borderId="1" xfId="11" applyFont="1" applyFill="1" applyBorder="1" applyAlignment="1">
      <alignment horizontal="left" vertical="center"/>
    </xf>
    <xf numFmtId="0" fontId="31" fillId="51" borderId="1" xfId="11" applyFont="1" applyFill="1" applyBorder="1" applyAlignment="1">
      <alignment vertical="center"/>
    </xf>
    <xf numFmtId="0" fontId="34" fillId="52" borderId="1" xfId="11" applyFont="1" applyFill="1" applyBorder="1" applyAlignment="1">
      <alignment horizontal="left"/>
    </xf>
    <xf numFmtId="0" fontId="6" fillId="51" borderId="1" xfId="11" applyFont="1" applyFill="1" applyBorder="1" applyAlignment="1">
      <alignment vertical="center"/>
    </xf>
    <xf numFmtId="0" fontId="34" fillId="51" borderId="1" xfId="0" applyFont="1" applyFill="1" applyBorder="1" applyAlignment="1">
      <alignment horizontal="left" vertical="center"/>
    </xf>
    <xf numFmtId="0" fontId="31" fillId="51" borderId="1" xfId="0" applyFont="1" applyFill="1" applyBorder="1" applyAlignment="1">
      <alignment horizontal="left" vertical="center"/>
    </xf>
    <xf numFmtId="0" fontId="34" fillId="53" borderId="1" xfId="0" applyFont="1" applyFill="1" applyBorder="1" applyAlignment="1">
      <alignment horizontal="left" vertical="center"/>
    </xf>
    <xf numFmtId="0" fontId="31" fillId="51" borderId="0" xfId="0" applyFont="1" applyFill="1"/>
    <xf numFmtId="0" fontId="6" fillId="51" borderId="0" xfId="0" applyFont="1" applyFill="1"/>
    <xf numFmtId="0" fontId="31" fillId="51" borderId="1" xfId="0" applyFont="1" applyFill="1" applyBorder="1"/>
    <xf numFmtId="0" fontId="6" fillId="51" borderId="1" xfId="0" applyFont="1" applyFill="1" applyBorder="1"/>
    <xf numFmtId="0" fontId="31" fillId="51" borderId="17" xfId="11" applyFont="1" applyFill="1" applyBorder="1" applyAlignment="1">
      <alignment vertical="center"/>
    </xf>
    <xf numFmtId="0" fontId="34" fillId="0" borderId="40" xfId="0" applyFont="1" applyBorder="1"/>
    <xf numFmtId="0" fontId="34" fillId="0" borderId="41" xfId="0" applyFont="1" applyBorder="1"/>
    <xf numFmtId="0" fontId="34" fillId="51" borderId="1" xfId="0" applyFont="1" applyFill="1" applyBorder="1"/>
    <xf numFmtId="0" fontId="6" fillId="51" borderId="3" xfId="0" applyFont="1" applyFill="1" applyBorder="1" applyAlignment="1">
      <alignment vertical="center"/>
    </xf>
    <xf numFmtId="0" fontId="34" fillId="51" borderId="3" xfId="0" applyFont="1" applyFill="1" applyBorder="1"/>
    <xf numFmtId="0" fontId="34" fillId="51" borderId="2" xfId="0" applyFont="1" applyFill="1" applyBorder="1"/>
    <xf numFmtId="0" fontId="6" fillId="51" borderId="10" xfId="0" applyFont="1" applyFill="1" applyBorder="1" applyAlignment="1">
      <alignment vertical="center"/>
    </xf>
    <xf numFmtId="0" fontId="34" fillId="51" borderId="10" xfId="0" applyFont="1" applyFill="1" applyBorder="1"/>
    <xf numFmtId="0" fontId="31" fillId="51" borderId="17" xfId="0" applyFont="1" applyFill="1" applyBorder="1" applyAlignment="1">
      <alignment wrapText="1"/>
    </xf>
    <xf numFmtId="0" fontId="6" fillId="50" borderId="1" xfId="0" applyFont="1" applyFill="1" applyBorder="1" applyAlignment="1">
      <alignment horizontal="left" vertical="center"/>
    </xf>
    <xf numFmtId="0" fontId="6" fillId="51" borderId="1" xfId="0" applyFont="1" applyFill="1" applyBorder="1" applyAlignment="1">
      <alignment horizontal="left" vertical="center"/>
    </xf>
    <xf numFmtId="0" fontId="34" fillId="51" borderId="24" xfId="0" applyFont="1" applyFill="1" applyBorder="1" applyAlignment="1">
      <alignment horizontal="left" vertical="center"/>
    </xf>
    <xf numFmtId="0" fontId="6" fillId="55" borderId="25" xfId="0" applyFont="1" applyFill="1" applyBorder="1" applyAlignment="1">
      <alignment horizontal="left" vertical="center"/>
    </xf>
    <xf numFmtId="0" fontId="6" fillId="53" borderId="1" xfId="0" applyFont="1" applyFill="1" applyBorder="1" applyAlignment="1">
      <alignment horizontal="left" vertical="center"/>
    </xf>
    <xf numFmtId="0" fontId="6" fillId="51" borderId="5" xfId="0" applyFont="1" applyFill="1" applyBorder="1" applyAlignment="1">
      <alignment horizontal="left" vertical="center"/>
    </xf>
    <xf numFmtId="0" fontId="34" fillId="51" borderId="22" xfId="0" applyFont="1" applyFill="1" applyBorder="1" applyAlignment="1">
      <alignment horizontal="left" vertical="center"/>
    </xf>
    <xf numFmtId="0" fontId="6" fillId="55" borderId="23" xfId="0" applyFont="1" applyFill="1" applyBorder="1" applyAlignment="1">
      <alignment horizontal="left" vertical="center"/>
    </xf>
    <xf numFmtId="0" fontId="6" fillId="53" borderId="5" xfId="0" applyFont="1" applyFill="1" applyBorder="1" applyAlignment="1">
      <alignment horizontal="left" vertical="center"/>
    </xf>
    <xf numFmtId="0" fontId="31" fillId="51" borderId="17" xfId="0" applyFont="1" applyFill="1" applyBorder="1"/>
    <xf numFmtId="0" fontId="6" fillId="51" borderId="25" xfId="0" applyFont="1" applyFill="1" applyBorder="1" applyAlignment="1">
      <alignment horizontal="left" vertical="center"/>
    </xf>
    <xf numFmtId="0" fontId="6" fillId="51" borderId="2" xfId="0" applyFont="1" applyFill="1" applyBorder="1" applyAlignment="1">
      <alignment horizontal="left" vertical="center"/>
    </xf>
    <xf numFmtId="0" fontId="34" fillId="51" borderId="27" xfId="0" applyFont="1" applyFill="1" applyBorder="1" applyAlignment="1">
      <alignment horizontal="left" vertical="center"/>
    </xf>
    <xf numFmtId="0" fontId="6" fillId="55" borderId="26" xfId="0" applyFont="1" applyFill="1" applyBorder="1" applyAlignment="1">
      <alignment horizontal="left" vertical="center"/>
    </xf>
    <xf numFmtId="0" fontId="6" fillId="53" borderId="2" xfId="0" applyFont="1" applyFill="1" applyBorder="1" applyAlignment="1">
      <alignment horizontal="left" vertical="center"/>
    </xf>
    <xf numFmtId="0" fontId="35" fillId="51" borderId="1" xfId="0" applyFont="1" applyFill="1" applyBorder="1" applyAlignment="1">
      <alignment horizontal="left" vertical="center"/>
    </xf>
    <xf numFmtId="0" fontId="35" fillId="51" borderId="1" xfId="0" applyFont="1" applyFill="1" applyBorder="1"/>
    <xf numFmtId="0" fontId="35" fillId="51" borderId="25" xfId="0" applyFont="1" applyFill="1" applyBorder="1" applyAlignment="1">
      <alignment horizontal="left" vertical="center"/>
    </xf>
    <xf numFmtId="0" fontId="35" fillId="44" borderId="3" xfId="0" applyFont="1" applyFill="1" applyBorder="1" applyAlignment="1">
      <alignment horizontal="left" vertical="center"/>
    </xf>
    <xf numFmtId="0" fontId="35" fillId="51" borderId="1" xfId="11" applyFont="1" applyFill="1" applyBorder="1" applyAlignment="1">
      <alignment vertical="center"/>
    </xf>
    <xf numFmtId="0" fontId="35" fillId="44" borderId="1" xfId="0" applyFont="1" applyFill="1" applyBorder="1" applyAlignment="1">
      <alignment vertical="center"/>
    </xf>
    <xf numFmtId="0" fontId="35" fillId="0" borderId="0" xfId="0" applyFont="1" applyAlignment="1">
      <alignment vertical="center"/>
    </xf>
    <xf numFmtId="0" fontId="35" fillId="51" borderId="1" xfId="0" applyFont="1" applyFill="1" applyBorder="1" applyAlignment="1">
      <alignment vertical="center"/>
    </xf>
    <xf numFmtId="0" fontId="31" fillId="51" borderId="4" xfId="0" applyFont="1" applyFill="1" applyBorder="1" applyAlignment="1">
      <alignment horizontal="center"/>
    </xf>
    <xf numFmtId="0" fontId="35" fillId="51" borderId="4" xfId="0" applyFont="1" applyFill="1" applyBorder="1" applyAlignment="1">
      <alignment horizontal="center"/>
    </xf>
    <xf numFmtId="0" fontId="31" fillId="51" borderId="4" xfId="0" applyFont="1" applyFill="1" applyBorder="1" applyAlignment="1">
      <alignment horizontal="center" vertical="center"/>
    </xf>
    <xf numFmtId="0" fontId="35" fillId="51" borderId="4" xfId="0" applyFont="1" applyFill="1" applyBorder="1" applyAlignment="1">
      <alignment horizontal="center" vertical="center"/>
    </xf>
    <xf numFmtId="0" fontId="34" fillId="51" borderId="5" xfId="11" applyFont="1" applyFill="1" applyBorder="1" applyAlignment="1">
      <alignment horizontal="left" vertical="center"/>
    </xf>
    <xf numFmtId="0" fontId="34" fillId="51" borderId="38" xfId="11" applyFont="1" applyFill="1" applyBorder="1" applyAlignment="1">
      <alignment horizontal="left" vertical="center"/>
    </xf>
    <xf numFmtId="0" fontId="34" fillId="51" borderId="5" xfId="11" applyFont="1" applyFill="1" applyBorder="1" applyAlignment="1">
      <alignment vertical="center"/>
    </xf>
    <xf numFmtId="0" fontId="34" fillId="53" borderId="5" xfId="11" applyFont="1" applyFill="1" applyBorder="1" applyAlignment="1">
      <alignment horizontal="left" vertical="center"/>
    </xf>
    <xf numFmtId="1" fontId="31" fillId="51" borderId="1" xfId="0" applyNumberFormat="1" applyFont="1" applyFill="1" applyBorder="1"/>
    <xf numFmtId="0" fontId="6" fillId="51" borderId="1" xfId="0" applyFont="1" applyFill="1" applyBorder="1" applyAlignment="1">
      <alignment horizontal="left"/>
    </xf>
    <xf numFmtId="0" fontId="31" fillId="51" borderId="39" xfId="0" applyFont="1" applyFill="1" applyBorder="1"/>
    <xf numFmtId="0" fontId="31" fillId="51" borderId="1" xfId="0" applyFont="1" applyFill="1" applyBorder="1" applyAlignment="1">
      <alignment horizontal="left" vertical="center" wrapText="1"/>
    </xf>
    <xf numFmtId="0" fontId="6" fillId="51" borderId="1" xfId="0" applyFont="1" applyFill="1" applyBorder="1" applyAlignment="1">
      <alignment horizontal="left" vertical="center" wrapText="1"/>
    </xf>
    <xf numFmtId="0" fontId="6" fillId="51" borderId="14" xfId="0" applyFont="1" applyFill="1" applyBorder="1" applyAlignment="1">
      <alignment vertical="center"/>
    </xf>
    <xf numFmtId="0" fontId="6" fillId="55" borderId="1" xfId="0" applyFont="1" applyFill="1" applyBorder="1" applyAlignment="1">
      <alignment horizontal="left" vertical="center"/>
    </xf>
    <xf numFmtId="0" fontId="6" fillId="51" borderId="17" xfId="0" applyFont="1" applyFill="1" applyBorder="1"/>
    <xf numFmtId="0" fontId="35" fillId="50" borderId="1" xfId="0" applyFont="1" applyFill="1" applyBorder="1" applyAlignment="1">
      <alignment horizontal="left" vertical="center"/>
    </xf>
    <xf numFmtId="0" fontId="35" fillId="43" borderId="1" xfId="11" applyFont="1" applyFill="1" applyBorder="1" applyAlignment="1">
      <alignment horizontal="left" vertical="center"/>
    </xf>
    <xf numFmtId="0" fontId="34" fillId="51" borderId="1" xfId="9" applyFont="1" applyFill="1" applyBorder="1" applyAlignment="1">
      <alignment horizontal="left" vertical="center"/>
    </xf>
    <xf numFmtId="0" fontId="34" fillId="51" borderId="6" xfId="0" applyFont="1" applyFill="1" applyBorder="1" applyAlignment="1">
      <alignment horizontal="center"/>
    </xf>
    <xf numFmtId="0" fontId="6" fillId="51" borderId="1" xfId="9" applyFont="1" applyFill="1" applyBorder="1" applyAlignment="1">
      <alignment horizontal="left" vertical="center"/>
    </xf>
    <xf numFmtId="0" fontId="6" fillId="56" borderId="1" xfId="0" applyFont="1" applyFill="1" applyBorder="1" applyAlignment="1">
      <alignment horizontal="left" vertical="center"/>
    </xf>
    <xf numFmtId="0" fontId="34" fillId="53" borderId="3" xfId="0" applyFont="1" applyFill="1" applyBorder="1" applyAlignment="1">
      <alignment horizontal="left" vertical="center"/>
    </xf>
    <xf numFmtId="0" fontId="34" fillId="53" borderId="2" xfId="0" applyFont="1" applyFill="1" applyBorder="1" applyAlignment="1">
      <alignment horizontal="left" vertical="center"/>
    </xf>
    <xf numFmtId="0" fontId="34" fillId="53" borderId="10" xfId="0" applyFont="1" applyFill="1" applyBorder="1" applyAlignment="1">
      <alignment horizontal="left" vertical="center"/>
    </xf>
    <xf numFmtId="0" fontId="34" fillId="55" borderId="10" xfId="0" applyFont="1" applyFill="1" applyBorder="1" applyAlignment="1">
      <alignment horizontal="left" vertical="center"/>
    </xf>
    <xf numFmtId="0" fontId="34" fillId="55" borderId="1" xfId="10" applyFont="1" applyFill="1" applyBorder="1" applyAlignment="1">
      <alignment horizontal="left" vertical="center"/>
    </xf>
    <xf numFmtId="0" fontId="6" fillId="51" borderId="6" xfId="0" applyFont="1" applyFill="1" applyBorder="1" applyAlignment="1">
      <alignment horizontal="center" vertical="center"/>
    </xf>
    <xf numFmtId="0" fontId="35" fillId="57" borderId="1" xfId="0" applyFont="1" applyFill="1" applyBorder="1" applyAlignment="1">
      <alignment horizontal="left" vertical="center"/>
    </xf>
    <xf numFmtId="0" fontId="31" fillId="58" borderId="1" xfId="0" applyFont="1" applyFill="1" applyBorder="1"/>
    <xf numFmtId="0" fontId="31" fillId="58" borderId="1" xfId="0" applyFont="1" applyFill="1" applyBorder="1" applyAlignment="1">
      <alignment horizontal="left" vertical="center"/>
    </xf>
    <xf numFmtId="0" fontId="6" fillId="58" borderId="1" xfId="0" applyFont="1" applyFill="1" applyBorder="1" applyAlignment="1">
      <alignment horizontal="left" vertical="center"/>
    </xf>
    <xf numFmtId="0" fontId="40" fillId="58" borderId="1" xfId="0" applyFont="1" applyFill="1" applyBorder="1"/>
    <xf numFmtId="0" fontId="31" fillId="58" borderId="1" xfId="0" applyFont="1" applyFill="1" applyBorder="1" applyAlignment="1">
      <alignment horizontal="left" vertical="center" wrapText="1"/>
    </xf>
    <xf numFmtId="0" fontId="6" fillId="58" borderId="1" xfId="0" applyFont="1" applyFill="1" applyBorder="1"/>
    <xf numFmtId="0" fontId="34" fillId="58" borderId="1" xfId="0" applyFont="1" applyFill="1" applyBorder="1" applyAlignment="1">
      <alignment horizontal="left" vertical="center"/>
    </xf>
    <xf numFmtId="0" fontId="34" fillId="58" borderId="1" xfId="0" applyFont="1" applyFill="1" applyBorder="1" applyAlignment="1">
      <alignment horizontal="left" vertical="center" wrapText="1"/>
    </xf>
    <xf numFmtId="0" fontId="34" fillId="59" borderId="1" xfId="0" applyFont="1" applyFill="1" applyBorder="1" applyAlignment="1">
      <alignment horizontal="left" vertical="center"/>
    </xf>
    <xf numFmtId="0" fontId="34" fillId="58" borderId="6" xfId="0" applyFont="1" applyFill="1" applyBorder="1" applyAlignment="1">
      <alignment horizontal="center"/>
    </xf>
    <xf numFmtId="0" fontId="31" fillId="50" borderId="1" xfId="0" applyFont="1" applyFill="1" applyBorder="1"/>
    <xf numFmtId="0" fontId="42" fillId="50" borderId="1" xfId="0" applyFont="1" applyFill="1" applyBorder="1" applyAlignment="1">
      <alignment horizontal="left" vertical="center"/>
    </xf>
    <xf numFmtId="0" fontId="4" fillId="50" borderId="1" xfId="0" applyFont="1" applyFill="1" applyBorder="1" applyAlignment="1">
      <alignment horizontal="left" vertical="center"/>
    </xf>
    <xf numFmtId="0" fontId="34" fillId="50" borderId="1" xfId="0" applyFont="1" applyFill="1" applyBorder="1"/>
    <xf numFmtId="0" fontId="34" fillId="50" borderId="1" xfId="0" applyFont="1" applyFill="1" applyBorder="1" applyAlignment="1">
      <alignment horizontal="left" vertical="center"/>
    </xf>
    <xf numFmtId="0" fontId="6" fillId="50" borderId="1" xfId="0" applyFont="1" applyFill="1" applyBorder="1"/>
    <xf numFmtId="0" fontId="79" fillId="50" borderId="1" xfId="0" applyFont="1" applyFill="1" applyBorder="1"/>
    <xf numFmtId="0" fontId="31" fillId="50" borderId="1" xfId="0" applyFont="1" applyFill="1" applyBorder="1" applyAlignment="1">
      <alignment horizontal="left" vertical="center"/>
    </xf>
    <xf numFmtId="0" fontId="35" fillId="50" borderId="1" xfId="0" applyFont="1" applyFill="1" applyBorder="1"/>
    <xf numFmtId="0" fontId="35" fillId="29" borderId="1" xfId="0" applyFont="1" applyFill="1" applyBorder="1" applyAlignment="1">
      <alignment horizontal="left" vertical="center" wrapText="1"/>
    </xf>
    <xf numFmtId="0" fontId="35" fillId="59" borderId="10" xfId="0" applyFont="1" applyFill="1" applyBorder="1" applyAlignment="1">
      <alignment horizontal="left" vertical="center"/>
    </xf>
    <xf numFmtId="0" fontId="35" fillId="58" borderId="1" xfId="0" applyFont="1" applyFill="1" applyBorder="1"/>
    <xf numFmtId="0" fontId="35" fillId="29" borderId="3" xfId="0" applyFont="1" applyFill="1" applyBorder="1" applyAlignment="1">
      <alignment horizontal="left" vertical="center"/>
    </xf>
    <xf numFmtId="0" fontId="6" fillId="50" borderId="1" xfId="9" applyFont="1" applyFill="1" applyBorder="1" applyAlignment="1">
      <alignment horizontal="left" vertical="center"/>
    </xf>
    <xf numFmtId="0" fontId="34" fillId="55" borderId="1" xfId="0" applyFont="1" applyFill="1" applyBorder="1" applyAlignment="1">
      <alignment horizontal="left" vertical="center" wrapText="1"/>
    </xf>
    <xf numFmtId="0" fontId="34" fillId="51" borderId="1" xfId="0" applyFont="1" applyFill="1" applyBorder="1" applyAlignment="1">
      <alignment horizontal="left" vertical="center" wrapText="1"/>
    </xf>
    <xf numFmtId="0" fontId="79" fillId="50" borderId="1" xfId="0" applyFont="1" applyFill="1" applyBorder="1" applyAlignment="1">
      <alignment horizontal="left" vertical="center"/>
    </xf>
    <xf numFmtId="0" fontId="35" fillId="29" borderId="3" xfId="0" applyFont="1" applyFill="1" applyBorder="1" applyAlignment="1">
      <alignment horizontal="left" vertical="center" wrapText="1"/>
    </xf>
    <xf numFmtId="0" fontId="35" fillId="18" borderId="10" xfId="0" applyFont="1" applyFill="1" applyBorder="1" applyAlignment="1">
      <alignment horizontal="left" vertical="center" wrapText="1"/>
    </xf>
    <xf numFmtId="0" fontId="52" fillId="50" borderId="1" xfId="0" applyFont="1" applyFill="1" applyBorder="1" applyAlignment="1">
      <alignment horizontal="left" vertical="center"/>
    </xf>
    <xf numFmtId="0" fontId="34" fillId="54" borderId="1" xfId="0" applyFont="1" applyFill="1" applyBorder="1" applyAlignment="1">
      <alignment horizontal="left" vertical="center"/>
    </xf>
    <xf numFmtId="0" fontId="80" fillId="50" borderId="1" xfId="0" applyFont="1" applyFill="1" applyBorder="1" applyAlignment="1">
      <alignment horizontal="left" vertical="center"/>
    </xf>
    <xf numFmtId="0" fontId="81" fillId="50" borderId="1" xfId="0" applyFont="1" applyFill="1" applyBorder="1" applyAlignment="1">
      <alignment horizontal="left" vertical="center"/>
    </xf>
    <xf numFmtId="0" fontId="81" fillId="50" borderId="1" xfId="0" applyFont="1" applyFill="1" applyBorder="1"/>
    <xf numFmtId="0" fontId="54" fillId="50" borderId="1" xfId="0" applyFont="1" applyFill="1" applyBorder="1" applyAlignment="1">
      <alignment horizontal="left" vertical="center"/>
    </xf>
    <xf numFmtId="2" fontId="6" fillId="50" borderId="1" xfId="9" applyNumberFormat="1" applyFont="1" applyFill="1" applyBorder="1" applyAlignment="1">
      <alignment horizontal="left" vertical="center"/>
    </xf>
    <xf numFmtId="0" fontId="35" fillId="54" borderId="1" xfId="0" applyFont="1" applyFill="1" applyBorder="1" applyAlignment="1">
      <alignment horizontal="left" vertical="center"/>
    </xf>
    <xf numFmtId="0" fontId="35" fillId="37" borderId="1" xfId="0" applyFont="1" applyFill="1" applyBorder="1" applyAlignment="1">
      <alignment horizontal="left" vertical="center"/>
    </xf>
    <xf numFmtId="0" fontId="35" fillId="61" borderId="1" xfId="0" applyFont="1" applyFill="1" applyBorder="1" applyAlignment="1">
      <alignment horizontal="left" vertical="center"/>
    </xf>
    <xf numFmtId="0" fontId="52" fillId="58" borderId="1" xfId="0" applyFont="1" applyFill="1" applyBorder="1" applyAlignment="1">
      <alignment horizontal="left" vertical="center"/>
    </xf>
    <xf numFmtId="0" fontId="52" fillId="59" borderId="1" xfId="0" applyFont="1" applyFill="1" applyBorder="1" applyAlignment="1">
      <alignment horizontal="left" vertical="center"/>
    </xf>
    <xf numFmtId="0" fontId="6" fillId="59" borderId="1" xfId="0" applyFont="1" applyFill="1" applyBorder="1" applyAlignment="1">
      <alignment horizontal="left" vertical="center"/>
    </xf>
    <xf numFmtId="0" fontId="35" fillId="58" borderId="1" xfId="0" applyFont="1" applyFill="1" applyBorder="1" applyAlignment="1">
      <alignment horizontal="left" vertical="center"/>
    </xf>
    <xf numFmtId="0" fontId="35" fillId="60" borderId="1" xfId="0" applyFont="1" applyFill="1" applyBorder="1" applyAlignment="1">
      <alignment horizontal="left" vertical="center" wrapText="1"/>
    </xf>
    <xf numFmtId="0" fontId="35" fillId="59" borderId="1" xfId="0" applyFont="1" applyFill="1" applyBorder="1" applyAlignment="1">
      <alignment horizontal="left" vertical="center"/>
    </xf>
    <xf numFmtId="0" fontId="35" fillId="58" borderId="1" xfId="0" applyFont="1" applyFill="1" applyBorder="1" applyAlignment="1">
      <alignment horizontal="left" vertical="center" wrapText="1"/>
    </xf>
    <xf numFmtId="0" fontId="11" fillId="62" borderId="1" xfId="0" applyFont="1" applyFill="1" applyBorder="1" applyAlignment="1">
      <alignment horizontal="left" vertical="center"/>
    </xf>
    <xf numFmtId="0" fontId="11" fillId="62" borderId="3" xfId="0" applyFont="1" applyFill="1" applyBorder="1" applyAlignment="1">
      <alignment horizontal="left" vertical="center"/>
    </xf>
    <xf numFmtId="0" fontId="11" fillId="62" borderId="29" xfId="0" applyFont="1" applyFill="1" applyBorder="1" applyAlignment="1">
      <alignment horizontal="left" vertical="center" wrapText="1"/>
    </xf>
    <xf numFmtId="0" fontId="11" fillId="62" borderId="3" xfId="0" applyFont="1" applyFill="1" applyBorder="1" applyAlignment="1">
      <alignment horizontal="left" vertical="center" wrapText="1"/>
    </xf>
    <xf numFmtId="0" fontId="11" fillId="62" borderId="2" xfId="0" applyFont="1" applyFill="1" applyBorder="1" applyAlignment="1">
      <alignment horizontal="left" vertical="center"/>
    </xf>
    <xf numFmtId="0" fontId="11" fillId="62" borderId="10" xfId="0" applyFont="1" applyFill="1" applyBorder="1" applyAlignment="1">
      <alignment horizontal="left" vertical="center"/>
    </xf>
    <xf numFmtId="0" fontId="11" fillId="62" borderId="35" xfId="0" applyFont="1" applyFill="1" applyBorder="1" applyAlignment="1">
      <alignment horizontal="left" vertical="center" wrapText="1"/>
    </xf>
    <xf numFmtId="0" fontId="11" fillId="62" borderId="10" xfId="0" applyFont="1" applyFill="1" applyBorder="1" applyAlignment="1">
      <alignment horizontal="left" vertical="center" wrapText="1"/>
    </xf>
    <xf numFmtId="0" fontId="45" fillId="58" borderId="1" xfId="0" applyFont="1" applyFill="1" applyBorder="1" applyAlignment="1">
      <alignment horizontal="left" vertical="center"/>
    </xf>
    <xf numFmtId="0" fontId="35" fillId="63" borderId="1" xfId="0" applyFont="1" applyFill="1" applyBorder="1" applyAlignment="1">
      <alignment horizontal="left" vertical="center"/>
    </xf>
    <xf numFmtId="0" fontId="35" fillId="58" borderId="3" xfId="0" applyFont="1" applyFill="1" applyBorder="1" applyAlignment="1">
      <alignment horizontal="left" vertical="center"/>
    </xf>
    <xf numFmtId="0" fontId="6" fillId="63" borderId="1" xfId="0" applyFont="1" applyFill="1" applyBorder="1" applyAlignment="1">
      <alignment horizontal="left" vertical="center"/>
    </xf>
    <xf numFmtId="0" fontId="40" fillId="7" borderId="0" xfId="0" applyFont="1" applyFill="1"/>
    <xf numFmtId="0" fontId="35" fillId="58" borderId="3" xfId="0" applyFont="1" applyFill="1" applyBorder="1"/>
    <xf numFmtId="0" fontId="35" fillId="58" borderId="2" xfId="0" applyFont="1" applyFill="1" applyBorder="1" applyAlignment="1">
      <alignment horizontal="left" vertical="center"/>
    </xf>
    <xf numFmtId="0" fontId="35" fillId="58" borderId="10" xfId="0" applyFont="1" applyFill="1" applyBorder="1" applyAlignment="1">
      <alignment horizontal="left" vertical="center"/>
    </xf>
    <xf numFmtId="0" fontId="35" fillId="58" borderId="10" xfId="0" applyFont="1" applyFill="1" applyBorder="1"/>
    <xf numFmtId="0" fontId="34" fillId="58" borderId="3" xfId="0" applyFont="1" applyFill="1" applyBorder="1" applyAlignment="1">
      <alignment horizontal="left" vertical="center"/>
    </xf>
    <xf numFmtId="0" fontId="34" fillId="59" borderId="3" xfId="0" applyFont="1" applyFill="1" applyBorder="1" applyAlignment="1">
      <alignment horizontal="left" vertical="center"/>
    </xf>
    <xf numFmtId="0" fontId="34" fillId="58" borderId="10" xfId="0" applyFont="1" applyFill="1" applyBorder="1" applyAlignment="1">
      <alignment horizontal="left" vertical="center"/>
    </xf>
    <xf numFmtId="0" fontId="31" fillId="7" borderId="17" xfId="11" applyFont="1" applyFill="1" applyBorder="1" applyAlignment="1">
      <alignment vertical="center" wrapText="1"/>
    </xf>
    <xf numFmtId="0" fontId="35" fillId="58" borderId="6" xfId="0" applyFont="1" applyFill="1" applyBorder="1" applyAlignment="1">
      <alignment horizontal="center"/>
    </xf>
    <xf numFmtId="0" fontId="31" fillId="58" borderId="4" xfId="0" applyFont="1" applyFill="1" applyBorder="1" applyAlignment="1">
      <alignment horizontal="center" vertical="center"/>
    </xf>
    <xf numFmtId="0" fontId="35" fillId="58" borderId="4" xfId="0" applyFont="1" applyFill="1" applyBorder="1" applyAlignment="1">
      <alignment horizontal="center" vertical="center"/>
    </xf>
    <xf numFmtId="0" fontId="11" fillId="58" borderId="1" xfId="0" applyFont="1" applyFill="1" applyBorder="1" applyAlignment="1">
      <alignment horizontal="left" vertical="center"/>
    </xf>
    <xf numFmtId="0" fontId="11" fillId="60" borderId="1" xfId="0" applyFont="1" applyFill="1" applyBorder="1" applyAlignment="1">
      <alignment horizontal="left" vertical="center"/>
    </xf>
    <xf numFmtId="0" fontId="6" fillId="59" borderId="3" xfId="0" applyFont="1" applyFill="1" applyBorder="1" applyAlignment="1">
      <alignment horizontal="left" vertical="center"/>
    </xf>
    <xf numFmtId="0" fontId="35" fillId="59" borderId="3" xfId="0" applyFont="1" applyFill="1" applyBorder="1" applyAlignment="1">
      <alignment horizontal="left" vertical="center"/>
    </xf>
    <xf numFmtId="0" fontId="34" fillId="58" borderId="1" xfId="0" applyFont="1" applyFill="1" applyBorder="1"/>
    <xf numFmtId="0" fontId="34" fillId="58" borderId="3" xfId="0" applyFont="1" applyFill="1" applyBorder="1"/>
    <xf numFmtId="0" fontId="6" fillId="58" borderId="3" xfId="0" applyFont="1" applyFill="1" applyBorder="1"/>
    <xf numFmtId="0" fontId="34" fillId="58" borderId="2" xfId="0" applyFont="1" applyFill="1" applyBorder="1"/>
    <xf numFmtId="0" fontId="34" fillId="58" borderId="10" xfId="0" applyFont="1" applyFill="1" applyBorder="1"/>
    <xf numFmtId="0" fontId="6" fillId="58" borderId="10" xfId="0" applyFont="1" applyFill="1" applyBorder="1"/>
    <xf numFmtId="0" fontId="6" fillId="17" borderId="10" xfId="0" applyFont="1" applyFill="1" applyBorder="1" applyAlignment="1">
      <alignment horizontal="left" vertical="center"/>
    </xf>
    <xf numFmtId="0" fontId="31" fillId="59" borderId="1" xfId="0" applyFont="1" applyFill="1" applyBorder="1" applyAlignment="1">
      <alignment horizontal="left" vertical="center"/>
    </xf>
    <xf numFmtId="0" fontId="31" fillId="60" borderId="1" xfId="0" applyFont="1" applyFill="1" applyBorder="1" applyAlignment="1">
      <alignment horizontal="left" vertical="center"/>
    </xf>
    <xf numFmtId="0" fontId="31" fillId="58" borderId="1" xfId="9" applyFont="1" applyFill="1" applyBorder="1" applyAlignment="1">
      <alignment horizontal="left" vertical="center"/>
    </xf>
    <xf numFmtId="0" fontId="35" fillId="60" borderId="1" xfId="0" applyFont="1" applyFill="1" applyBorder="1" applyAlignment="1">
      <alignment horizontal="left" vertical="center"/>
    </xf>
    <xf numFmtId="0" fontId="35" fillId="60" borderId="1" xfId="0" applyFont="1" applyFill="1" applyBorder="1" applyAlignment="1">
      <alignment vertical="center"/>
    </xf>
    <xf numFmtId="0" fontId="35" fillId="17" borderId="3" xfId="0" applyFont="1" applyFill="1" applyBorder="1" applyAlignment="1">
      <alignment horizontal="left" vertical="center"/>
    </xf>
    <xf numFmtId="0" fontId="35" fillId="8" borderId="3" xfId="0" applyFont="1" applyFill="1" applyBorder="1" applyAlignment="1">
      <alignment horizontal="left" vertical="center"/>
    </xf>
    <xf numFmtId="0" fontId="35" fillId="17" borderId="2" xfId="0" applyFont="1" applyFill="1" applyBorder="1" applyAlignment="1">
      <alignment horizontal="left" vertical="center"/>
    </xf>
    <xf numFmtId="0" fontId="35" fillId="17" borderId="10" xfId="0" applyFont="1" applyFill="1" applyBorder="1" applyAlignment="1">
      <alignment horizontal="left" vertical="center"/>
    </xf>
    <xf numFmtId="0" fontId="35" fillId="8" borderId="10" xfId="0" applyFont="1" applyFill="1" applyBorder="1" applyAlignment="1">
      <alignment horizontal="left" vertical="center"/>
    </xf>
    <xf numFmtId="0" fontId="31" fillId="64" borderId="1" xfId="0" applyFont="1" applyFill="1" applyBorder="1"/>
    <xf numFmtId="0" fontId="31" fillId="64" borderId="1" xfId="0" applyFont="1" applyFill="1" applyBorder="1" applyAlignment="1">
      <alignment horizontal="left" vertical="center"/>
    </xf>
    <xf numFmtId="0" fontId="79" fillId="64" borderId="1" xfId="0" applyFont="1" applyFill="1" applyBorder="1"/>
    <xf numFmtId="0" fontId="34" fillId="64" borderId="1" xfId="0" applyFont="1" applyFill="1" applyBorder="1"/>
    <xf numFmtId="0" fontId="34" fillId="60" borderId="1" xfId="0" applyFont="1" applyFill="1" applyBorder="1" applyAlignment="1">
      <alignment horizontal="left" vertical="center"/>
    </xf>
    <xf numFmtId="0" fontId="6" fillId="7" borderId="3" xfId="0" applyFont="1" applyFill="1" applyBorder="1" applyAlignment="1">
      <alignment horizontal="left" vertical="center"/>
    </xf>
    <xf numFmtId="0" fontId="6" fillId="7" borderId="10" xfId="0" applyFont="1" applyFill="1" applyBorder="1" applyAlignment="1">
      <alignment horizontal="left" vertical="center"/>
    </xf>
    <xf numFmtId="0" fontId="6" fillId="65" borderId="1" xfId="0" applyFont="1" applyFill="1" applyBorder="1" applyAlignment="1">
      <alignment horizontal="left" vertical="center"/>
    </xf>
    <xf numFmtId="0" fontId="34" fillId="64" borderId="3" xfId="0" applyFont="1" applyFill="1" applyBorder="1"/>
    <xf numFmtId="0" fontId="34" fillId="64" borderId="10" xfId="0" applyFont="1" applyFill="1" applyBorder="1"/>
    <xf numFmtId="0" fontId="34" fillId="64" borderId="3" xfId="0" applyFont="1" applyFill="1" applyBorder="1" applyAlignment="1">
      <alignment horizontal="left" vertical="center"/>
    </xf>
    <xf numFmtId="0" fontId="34" fillId="64" borderId="10" xfId="0" applyFont="1" applyFill="1" applyBorder="1" applyAlignment="1">
      <alignment horizontal="left" vertical="center"/>
    </xf>
    <xf numFmtId="0" fontId="79" fillId="64" borderId="1" xfId="0" applyFont="1" applyFill="1" applyBorder="1" applyAlignment="1">
      <alignment horizontal="left" vertical="center"/>
    </xf>
    <xf numFmtId="0" fontId="6" fillId="64" borderId="1" xfId="0" applyFont="1" applyFill="1" applyBorder="1"/>
    <xf numFmtId="0" fontId="6" fillId="66" borderId="1" xfId="11" applyFont="1" applyFill="1" applyBorder="1" applyAlignment="1">
      <alignment vertical="center"/>
    </xf>
    <xf numFmtId="0" fontId="6" fillId="66" borderId="1" xfId="7" applyFont="1" applyFill="1" applyBorder="1" applyAlignment="1">
      <alignment horizontal="left" vertical="center"/>
    </xf>
    <xf numFmtId="0" fontId="6" fillId="66" borderId="17" xfId="7" applyFont="1" applyFill="1" applyBorder="1" applyAlignment="1">
      <alignment horizontal="left" vertical="center"/>
    </xf>
    <xf numFmtId="0" fontId="6" fillId="66" borderId="1" xfId="0" applyFont="1" applyFill="1" applyBorder="1" applyAlignment="1">
      <alignment horizontal="left" vertical="center"/>
    </xf>
    <xf numFmtId="0" fontId="34" fillId="67" borderId="1" xfId="0" applyFont="1" applyFill="1" applyBorder="1" applyAlignment="1">
      <alignment horizontal="left" vertical="center"/>
    </xf>
    <xf numFmtId="0" fontId="6" fillId="66" borderId="24" xfId="0" applyFont="1" applyFill="1" applyBorder="1" applyAlignment="1">
      <alignment horizontal="left" vertical="center"/>
    </xf>
    <xf numFmtId="0" fontId="6" fillId="66" borderId="25" xfId="0" applyFont="1" applyFill="1" applyBorder="1" applyAlignment="1">
      <alignment horizontal="left" vertical="center"/>
    </xf>
    <xf numFmtId="0" fontId="31" fillId="66" borderId="4" xfId="0" applyFont="1" applyFill="1" applyBorder="1" applyAlignment="1">
      <alignment horizontal="center"/>
    </xf>
    <xf numFmtId="0" fontId="35" fillId="66" borderId="4" xfId="0" applyFont="1" applyFill="1" applyBorder="1" applyAlignment="1">
      <alignment horizontal="center" vertical="center"/>
    </xf>
    <xf numFmtId="0" fontId="31" fillId="66" borderId="4" xfId="0" applyFont="1" applyFill="1" applyBorder="1" applyAlignment="1">
      <alignment horizontal="center" vertical="center"/>
    </xf>
    <xf numFmtId="0" fontId="6" fillId="67" borderId="2" xfId="0" applyFont="1" applyFill="1" applyBorder="1" applyAlignment="1">
      <alignment horizontal="left" vertical="center"/>
    </xf>
    <xf numFmtId="0" fontId="34" fillId="67" borderId="10" xfId="0" applyFont="1" applyFill="1" applyBorder="1" applyAlignment="1">
      <alignment horizontal="left" vertical="center"/>
    </xf>
    <xf numFmtId="0" fontId="6" fillId="67" borderId="10" xfId="0" applyFont="1" applyFill="1" applyBorder="1" applyAlignment="1">
      <alignment horizontal="left" vertical="center"/>
    </xf>
    <xf numFmtId="0" fontId="34" fillId="67" borderId="3" xfId="0" applyFont="1" applyFill="1" applyBorder="1" applyAlignment="1">
      <alignment horizontal="left" vertical="center"/>
    </xf>
    <xf numFmtId="0" fontId="6" fillId="67" borderId="3" xfId="0" applyFont="1" applyFill="1" applyBorder="1" applyAlignment="1">
      <alignment horizontal="left" vertical="center" wrapText="1"/>
    </xf>
    <xf numFmtId="0" fontId="34" fillId="67" borderId="3" xfId="0" applyFont="1" applyFill="1" applyBorder="1" applyAlignment="1">
      <alignment horizontal="left" vertical="center" wrapText="1"/>
    </xf>
    <xf numFmtId="0" fontId="31" fillId="66" borderId="1" xfId="0" applyFont="1" applyFill="1" applyBorder="1" applyAlignment="1">
      <alignment horizontal="left" vertical="center"/>
    </xf>
    <xf numFmtId="0" fontId="31" fillId="66" borderId="1" xfId="0" applyFont="1" applyFill="1" applyBorder="1" applyAlignment="1">
      <alignment horizontal="left" vertical="center" wrapText="1"/>
    </xf>
    <xf numFmtId="0" fontId="31" fillId="67" borderId="1" xfId="0" applyFont="1" applyFill="1" applyBorder="1" applyAlignment="1">
      <alignment horizontal="left" vertical="center"/>
    </xf>
    <xf numFmtId="0" fontId="35" fillId="0" borderId="5" xfId="0" applyFont="1" applyBorder="1" applyAlignment="1">
      <alignment vertical="center"/>
    </xf>
    <xf numFmtId="0" fontId="31" fillId="66" borderId="1" xfId="0" applyFont="1" applyFill="1" applyBorder="1"/>
    <xf numFmtId="0" fontId="6" fillId="66" borderId="1" xfId="0" applyFont="1" applyFill="1" applyBorder="1" applyAlignment="1">
      <alignment vertical="center"/>
    </xf>
    <xf numFmtId="0" fontId="6" fillId="66" borderId="1" xfId="0" applyFont="1" applyFill="1" applyBorder="1"/>
    <xf numFmtId="0" fontId="6" fillId="66" borderId="1" xfId="2" applyFont="1" applyFill="1" applyBorder="1" applyAlignment="1">
      <alignment horizontal="left" vertical="center"/>
    </xf>
    <xf numFmtId="0" fontId="42" fillId="66" borderId="1" xfId="0" applyFont="1" applyFill="1" applyBorder="1" applyAlignment="1">
      <alignment horizontal="left" vertical="center" wrapText="1"/>
    </xf>
    <xf numFmtId="0" fontId="6" fillId="66" borderId="10" xfId="0" applyFont="1" applyFill="1" applyBorder="1" applyAlignment="1">
      <alignment horizontal="left" vertical="center"/>
    </xf>
    <xf numFmtId="0" fontId="6" fillId="66" borderId="1" xfId="9" applyFont="1" applyFill="1" applyBorder="1" applyAlignment="1">
      <alignment horizontal="left" vertical="center"/>
    </xf>
    <xf numFmtId="0" fontId="34" fillId="69" borderId="1" xfId="9" applyFont="1" applyFill="1" applyBorder="1" applyAlignment="1">
      <alignment horizontal="left" vertical="center"/>
    </xf>
    <xf numFmtId="0" fontId="34" fillId="66" borderId="6" xfId="0" applyFont="1" applyFill="1" applyBorder="1" applyAlignment="1">
      <alignment horizontal="center"/>
    </xf>
    <xf numFmtId="0" fontId="31" fillId="70" borderId="1" xfId="0" applyFont="1" applyFill="1" applyBorder="1"/>
    <xf numFmtId="0" fontId="42" fillId="68" borderId="1" xfId="0" applyFont="1" applyFill="1" applyBorder="1" applyAlignment="1">
      <alignment horizontal="left" vertical="center" wrapText="1"/>
    </xf>
    <xf numFmtId="0" fontId="42" fillId="68" borderId="3" xfId="0" applyFont="1" applyFill="1" applyBorder="1" applyAlignment="1">
      <alignment horizontal="left" vertical="center"/>
    </xf>
    <xf numFmtId="0" fontId="31" fillId="70" borderId="1" xfId="0" applyFont="1" applyFill="1" applyBorder="1" applyAlignment="1">
      <alignment horizontal="left" vertical="center"/>
    </xf>
    <xf numFmtId="0" fontId="34" fillId="66" borderId="1" xfId="11" applyFont="1" applyFill="1" applyBorder="1" applyAlignment="1">
      <alignment horizontal="left" vertical="center"/>
    </xf>
    <xf numFmtId="0" fontId="34" fillId="66" borderId="24" xfId="11" applyFont="1" applyFill="1" applyBorder="1" applyAlignment="1">
      <alignment horizontal="left" vertical="center"/>
    </xf>
    <xf numFmtId="0" fontId="34" fillId="67" borderId="1" xfId="11" applyFont="1" applyFill="1" applyBorder="1" applyAlignment="1">
      <alignment horizontal="left" vertical="center"/>
    </xf>
    <xf numFmtId="0" fontId="31" fillId="71" borderId="0" xfId="0" applyFont="1" applyFill="1"/>
    <xf numFmtId="0" fontId="6" fillId="71" borderId="0" xfId="0" applyFont="1" applyFill="1"/>
    <xf numFmtId="0" fontId="31" fillId="71" borderId="0" xfId="0" applyFont="1" applyFill="1" applyAlignment="1">
      <alignment horizontal="left" vertical="center"/>
    </xf>
    <xf numFmtId="0" fontId="34" fillId="71" borderId="1" xfId="11" applyFont="1" applyFill="1" applyBorder="1" applyAlignment="1">
      <alignment horizontal="left" vertical="center"/>
    </xf>
    <xf numFmtId="0" fontId="34" fillId="71" borderId="24" xfId="11" applyFont="1" applyFill="1" applyBorder="1" applyAlignment="1">
      <alignment horizontal="left" vertical="center"/>
    </xf>
    <xf numFmtId="0" fontId="34" fillId="72" borderId="37" xfId="11" applyFont="1" applyFill="1" applyBorder="1" applyAlignment="1">
      <alignment horizontal="left" vertical="center"/>
    </xf>
    <xf numFmtId="0" fontId="34" fillId="73" borderId="1" xfId="11" applyFont="1" applyFill="1" applyBorder="1" applyAlignment="1">
      <alignment horizontal="left" vertical="center"/>
    </xf>
    <xf numFmtId="0" fontId="6" fillId="71" borderId="1" xfId="11" applyFont="1" applyFill="1" applyBorder="1" applyAlignment="1">
      <alignment horizontal="left" vertical="center"/>
    </xf>
    <xf numFmtId="0" fontId="6" fillId="71" borderId="29" xfId="11" applyFont="1" applyFill="1" applyBorder="1" applyAlignment="1">
      <alignment horizontal="left" vertical="center"/>
    </xf>
    <xf numFmtId="0" fontId="6" fillId="73" borderId="1" xfId="11" applyFont="1" applyFill="1" applyBorder="1" applyAlignment="1">
      <alignment horizontal="left" vertical="center"/>
    </xf>
    <xf numFmtId="0" fontId="6" fillId="71" borderId="1" xfId="11" applyFont="1" applyFill="1" applyBorder="1" applyAlignment="1">
      <alignment vertical="center"/>
    </xf>
    <xf numFmtId="0" fontId="6" fillId="71" borderId="1" xfId="0" applyFont="1" applyFill="1" applyBorder="1" applyAlignment="1">
      <alignment horizontal="left" vertical="center"/>
    </xf>
    <xf numFmtId="0" fontId="34" fillId="71" borderId="29" xfId="11" applyFont="1" applyFill="1" applyBorder="1" applyAlignment="1">
      <alignment horizontal="left" vertical="center"/>
    </xf>
    <xf numFmtId="0" fontId="34" fillId="71" borderId="1" xfId="11" applyFont="1" applyFill="1" applyBorder="1" applyAlignment="1">
      <alignment vertical="center"/>
    </xf>
    <xf numFmtId="0" fontId="31" fillId="71" borderId="1" xfId="0" applyFont="1" applyFill="1" applyBorder="1"/>
    <xf numFmtId="0" fontId="31" fillId="71" borderId="17" xfId="0" applyFont="1" applyFill="1" applyBorder="1"/>
    <xf numFmtId="0" fontId="34" fillId="71" borderId="1" xfId="0" applyFont="1" applyFill="1" applyBorder="1" applyAlignment="1">
      <alignment horizontal="left" vertical="center"/>
    </xf>
    <xf numFmtId="0" fontId="34" fillId="71" borderId="29" xfId="0" applyFont="1" applyFill="1" applyBorder="1" applyAlignment="1">
      <alignment horizontal="left" vertical="center"/>
    </xf>
    <xf numFmtId="0" fontId="34" fillId="73" borderId="1" xfId="0" applyFont="1" applyFill="1" applyBorder="1" applyAlignment="1">
      <alignment horizontal="left" vertical="center"/>
    </xf>
    <xf numFmtId="0" fontId="34" fillId="71" borderId="1" xfId="0" applyFont="1" applyFill="1" applyBorder="1" applyAlignment="1">
      <alignment vertical="center"/>
    </xf>
    <xf numFmtId="0" fontId="31" fillId="41" borderId="1" xfId="0" applyFont="1" applyFill="1" applyBorder="1"/>
    <xf numFmtId="0" fontId="31" fillId="41" borderId="1" xfId="0" applyFont="1" applyFill="1" applyBorder="1" applyAlignment="1">
      <alignment horizontal="left" vertical="center"/>
    </xf>
    <xf numFmtId="0" fontId="31" fillId="41" borderId="2" xfId="0" applyFont="1" applyFill="1" applyBorder="1" applyAlignment="1">
      <alignment horizontal="left" vertical="center"/>
    </xf>
    <xf numFmtId="0" fontId="31" fillId="41" borderId="2" xfId="0" applyFont="1" applyFill="1" applyBorder="1"/>
    <xf numFmtId="0" fontId="34" fillId="41" borderId="1" xfId="0" applyFont="1" applyFill="1" applyBorder="1" applyAlignment="1">
      <alignment horizontal="left" vertical="center"/>
    </xf>
    <xf numFmtId="0" fontId="34" fillId="66" borderId="0" xfId="11" applyFont="1" applyFill="1" applyAlignment="1">
      <alignment horizontal="left" vertical="center"/>
    </xf>
    <xf numFmtId="0" fontId="34" fillId="66" borderId="1" xfId="10" applyFont="1" applyFill="1" applyBorder="1" applyAlignment="1">
      <alignment horizontal="left"/>
    </xf>
    <xf numFmtId="0" fontId="6" fillId="41" borderId="5" xfId="0" applyFont="1" applyFill="1" applyBorder="1"/>
    <xf numFmtId="0" fontId="6" fillId="41" borderId="1" xfId="0" applyFont="1" applyFill="1" applyBorder="1"/>
    <xf numFmtId="0" fontId="31" fillId="71" borderId="4" xfId="0" applyFont="1" applyFill="1" applyBorder="1" applyAlignment="1">
      <alignment horizontal="center"/>
    </xf>
    <xf numFmtId="0" fontId="31" fillId="71" borderId="5" xfId="0" applyFont="1" applyFill="1" applyBorder="1"/>
    <xf numFmtId="0" fontId="6" fillId="73" borderId="10" xfId="11" applyFont="1" applyFill="1" applyBorder="1" applyAlignment="1">
      <alignment horizontal="left" vertical="center"/>
    </xf>
    <xf numFmtId="0" fontId="31" fillId="71" borderId="1" xfId="0" applyFont="1" applyFill="1" applyBorder="1" applyAlignment="1">
      <alignment horizontal="left" vertical="center"/>
    </xf>
    <xf numFmtId="0" fontId="6" fillId="71" borderId="1" xfId="0" applyFont="1" applyFill="1" applyBorder="1" applyAlignment="1">
      <alignment horizontal="left"/>
    </xf>
    <xf numFmtId="0" fontId="6" fillId="71" borderId="5" xfId="11" applyFont="1" applyFill="1" applyBorder="1" applyAlignment="1">
      <alignment horizontal="left" vertical="center"/>
    </xf>
    <xf numFmtId="0" fontId="31" fillId="41" borderId="5" xfId="0" applyFont="1" applyFill="1" applyBorder="1"/>
    <xf numFmtId="0" fontId="6" fillId="71" borderId="1" xfId="0" applyFont="1" applyFill="1" applyBorder="1" applyAlignment="1">
      <alignment horizontal="left" vertical="center" wrapText="1"/>
    </xf>
    <xf numFmtId="0" fontId="6" fillId="72" borderId="1" xfId="0" applyFont="1" applyFill="1" applyBorder="1" applyAlignment="1">
      <alignment horizontal="left" vertical="center"/>
    </xf>
    <xf numFmtId="0" fontId="6" fillId="71" borderId="1" xfId="7" applyFont="1" applyFill="1" applyBorder="1" applyAlignment="1">
      <alignment horizontal="left" vertical="center"/>
    </xf>
    <xf numFmtId="0" fontId="6" fillId="71" borderId="17" xfId="11" applyFont="1" applyFill="1" applyBorder="1" applyAlignment="1">
      <alignment horizontal="left" vertical="center"/>
    </xf>
    <xf numFmtId="0" fontId="31" fillId="71" borderId="4" xfId="0" applyFont="1" applyFill="1" applyBorder="1" applyAlignment="1">
      <alignment horizontal="center" vertical="center"/>
    </xf>
    <xf numFmtId="0" fontId="0" fillId="7" borderId="0" xfId="0" applyFill="1"/>
    <xf numFmtId="0" fontId="0" fillId="58" borderId="0" xfId="0" applyFill="1"/>
    <xf numFmtId="0" fontId="6" fillId="17" borderId="3" xfId="0" applyFont="1" applyFill="1" applyBorder="1" applyAlignment="1">
      <alignment horizontal="left" vertical="center"/>
    </xf>
    <xf numFmtId="0" fontId="34" fillId="17" borderId="3" xfId="0" applyFont="1" applyFill="1" applyBorder="1"/>
    <xf numFmtId="0" fontId="71" fillId="7" borderId="0" xfId="0" applyFont="1" applyFill="1"/>
    <xf numFmtId="0" fontId="34" fillId="17" borderId="10" xfId="0" applyFont="1" applyFill="1" applyBorder="1"/>
    <xf numFmtId="0" fontId="6" fillId="42" borderId="3" xfId="0" applyFont="1" applyFill="1" applyBorder="1" applyAlignment="1">
      <alignment horizontal="left" vertical="center"/>
    </xf>
    <xf numFmtId="0" fontId="6" fillId="42" borderId="2" xfId="0" applyFont="1" applyFill="1" applyBorder="1" applyAlignment="1">
      <alignment horizontal="left" vertical="center"/>
    </xf>
    <xf numFmtId="0" fontId="6" fillId="42" borderId="10" xfId="0" applyFont="1" applyFill="1" applyBorder="1" applyAlignment="1">
      <alignment horizontal="left" vertical="center"/>
    </xf>
    <xf numFmtId="0" fontId="34" fillId="41" borderId="1" xfId="0" applyFont="1" applyFill="1" applyBorder="1"/>
    <xf numFmtId="0" fontId="34" fillId="41" borderId="2" xfId="0" applyFont="1" applyFill="1" applyBorder="1"/>
    <xf numFmtId="0" fontId="11" fillId="41" borderId="1" xfId="0" applyFont="1" applyFill="1" applyBorder="1" applyAlignment="1">
      <alignment horizontal="left" vertical="center"/>
    </xf>
    <xf numFmtId="0" fontId="34" fillId="41" borderId="3" xfId="0" applyFont="1" applyFill="1" applyBorder="1"/>
    <xf numFmtId="0" fontId="34" fillId="41" borderId="10" xfId="0" applyFont="1" applyFill="1" applyBorder="1"/>
    <xf numFmtId="0" fontId="6" fillId="41" borderId="1" xfId="9" applyFont="1" applyFill="1" applyBorder="1" applyAlignment="1">
      <alignment horizontal="left" vertical="center"/>
    </xf>
    <xf numFmtId="2" fontId="6" fillId="41" borderId="1" xfId="9" applyNumberFormat="1" applyFont="1" applyFill="1" applyBorder="1" applyAlignment="1">
      <alignment horizontal="left" vertical="center"/>
    </xf>
    <xf numFmtId="0" fontId="34" fillId="42" borderId="1" xfId="0" applyFont="1" applyFill="1" applyBorder="1" applyAlignment="1">
      <alignment horizontal="left" vertical="center"/>
    </xf>
    <xf numFmtId="0" fontId="34" fillId="42" borderId="2" xfId="0" applyFont="1" applyFill="1" applyBorder="1" applyAlignment="1">
      <alignment horizontal="left" vertical="center"/>
    </xf>
    <xf numFmtId="0" fontId="8" fillId="10" borderId="3" xfId="0" applyFont="1" applyFill="1" applyBorder="1" applyAlignment="1">
      <alignment horizontal="left" vertical="center" wrapText="1"/>
    </xf>
    <xf numFmtId="0" fontId="8" fillId="10" borderId="10" xfId="0" applyFont="1" applyFill="1" applyBorder="1" applyAlignment="1">
      <alignment horizontal="left" vertical="center" wrapText="1"/>
    </xf>
    <xf numFmtId="0" fontId="34" fillId="41" borderId="2" xfId="0" applyFont="1" applyFill="1" applyBorder="1" applyAlignment="1">
      <alignment horizontal="left" vertical="center"/>
    </xf>
    <xf numFmtId="0" fontId="6" fillId="42" borderId="1" xfId="0" applyFont="1" applyFill="1" applyBorder="1" applyAlignment="1">
      <alignment vertical="center"/>
    </xf>
    <xf numFmtId="0" fontId="35" fillId="66" borderId="1" xfId="0" applyFont="1" applyFill="1" applyBorder="1" applyAlignment="1">
      <alignment horizontal="left" vertical="center"/>
    </xf>
    <xf numFmtId="0" fontId="35" fillId="67" borderId="1" xfId="0" applyFont="1" applyFill="1" applyBorder="1" applyAlignment="1">
      <alignment horizontal="left" vertical="center"/>
    </xf>
    <xf numFmtId="0" fontId="35" fillId="68" borderId="1" xfId="0" applyFont="1" applyFill="1" applyBorder="1" applyAlignment="1">
      <alignment horizontal="left" vertical="center" wrapText="1"/>
    </xf>
    <xf numFmtId="0" fontId="35" fillId="66" borderId="1" xfId="0" applyFont="1" applyFill="1" applyBorder="1" applyAlignment="1">
      <alignment horizontal="left" vertical="center" wrapText="1"/>
    </xf>
    <xf numFmtId="0" fontId="0" fillId="44" borderId="0" xfId="0" applyFill="1"/>
    <xf numFmtId="0" fontId="31" fillId="44" borderId="0" xfId="0" applyFont="1" applyFill="1" applyAlignment="1">
      <alignment horizontal="left" vertical="center"/>
    </xf>
    <xf numFmtId="0" fontId="6" fillId="74" borderId="1" xfId="0" applyFont="1" applyFill="1" applyBorder="1" applyAlignment="1">
      <alignment horizontal="left" vertical="center"/>
    </xf>
    <xf numFmtId="0" fontId="40" fillId="44" borderId="0" xfId="0" applyFont="1" applyFill="1"/>
    <xf numFmtId="0" fontId="34" fillId="44" borderId="1" xfId="0" applyFont="1" applyFill="1" applyBorder="1" applyAlignment="1">
      <alignment horizontal="left" vertical="center"/>
    </xf>
    <xf numFmtId="0" fontId="34" fillId="44" borderId="1" xfId="0" applyFont="1" applyFill="1" applyBorder="1" applyAlignment="1">
      <alignment horizontal="left" vertical="center" wrapText="1"/>
    </xf>
    <xf numFmtId="0" fontId="34" fillId="46" borderId="1" xfId="0" applyFont="1" applyFill="1" applyBorder="1" applyAlignment="1">
      <alignment horizontal="left" vertical="center"/>
    </xf>
    <xf numFmtId="0" fontId="34" fillId="45" borderId="1" xfId="0" applyFont="1" applyFill="1" applyBorder="1" applyAlignment="1">
      <alignment horizontal="left" vertical="center" wrapText="1"/>
    </xf>
    <xf numFmtId="0" fontId="40" fillId="44" borderId="1" xfId="0" applyFont="1" applyFill="1" applyBorder="1"/>
    <xf numFmtId="0" fontId="34" fillId="44" borderId="6" xfId="0" applyFont="1" applyFill="1" applyBorder="1" applyAlignment="1">
      <alignment horizontal="center"/>
    </xf>
    <xf numFmtId="0" fontId="34" fillId="75" borderId="1" xfId="0" applyFont="1" applyFill="1" applyBorder="1" applyAlignment="1">
      <alignment horizontal="left" vertical="center"/>
    </xf>
    <xf numFmtId="0" fontId="34" fillId="76" borderId="1" xfId="0" applyFont="1" applyFill="1" applyBorder="1" applyAlignment="1">
      <alignment horizontal="left" vertical="center"/>
    </xf>
    <xf numFmtId="0" fontId="35" fillId="3" borderId="1" xfId="11" applyFont="1" applyFill="1" applyBorder="1" applyAlignment="1">
      <alignment vertical="center"/>
    </xf>
    <xf numFmtId="0" fontId="31" fillId="75" borderId="1" xfId="0" applyFont="1" applyFill="1" applyBorder="1" applyAlignment="1">
      <alignment vertical="center"/>
    </xf>
    <xf numFmtId="0" fontId="31" fillId="75" borderId="0" xfId="0" applyFont="1" applyFill="1"/>
    <xf numFmtId="0" fontId="31" fillId="75" borderId="1" xfId="0" applyFont="1" applyFill="1" applyBorder="1"/>
    <xf numFmtId="0" fontId="6" fillId="75" borderId="1" xfId="0" applyFont="1" applyFill="1" applyBorder="1" applyAlignment="1">
      <alignment horizontal="left" vertical="center"/>
    </xf>
    <xf numFmtId="0" fontId="34" fillId="77" borderId="1" xfId="0" applyFont="1" applyFill="1" applyBorder="1" applyAlignment="1">
      <alignment horizontal="left" vertical="center" wrapText="1"/>
    </xf>
    <xf numFmtId="0" fontId="34" fillId="76" borderId="1" xfId="0" applyFont="1" applyFill="1" applyBorder="1" applyAlignment="1">
      <alignment horizontal="left" vertical="center" wrapText="1"/>
    </xf>
    <xf numFmtId="0" fontId="31" fillId="75" borderId="1" xfId="0" applyFont="1" applyFill="1" applyBorder="1" applyAlignment="1">
      <alignment horizontal="left" vertical="center"/>
    </xf>
    <xf numFmtId="0" fontId="31" fillId="77" borderId="1" xfId="0" applyFont="1" applyFill="1" applyBorder="1" applyAlignment="1">
      <alignment horizontal="left" vertical="center" wrapText="1"/>
    </xf>
    <xf numFmtId="0" fontId="31" fillId="75" borderId="1" xfId="0" applyFont="1" applyFill="1" applyBorder="1" applyAlignment="1">
      <alignment horizontal="left" vertical="center" wrapText="1"/>
    </xf>
    <xf numFmtId="0" fontId="31" fillId="75" borderId="4" xfId="0" applyFont="1" applyFill="1" applyBorder="1" applyAlignment="1">
      <alignment horizontal="center"/>
    </xf>
    <xf numFmtId="0" fontId="6" fillId="76" borderId="1" xfId="0" applyFont="1" applyFill="1" applyBorder="1" applyAlignment="1">
      <alignment horizontal="left" vertical="center"/>
    </xf>
    <xf numFmtId="0" fontId="6" fillId="77" borderId="1" xfId="0" applyFont="1" applyFill="1" applyBorder="1" applyAlignment="1">
      <alignment horizontal="left" vertical="center"/>
    </xf>
    <xf numFmtId="0" fontId="31" fillId="75" borderId="26" xfId="0" applyFont="1" applyFill="1" applyBorder="1" applyAlignment="1">
      <alignment horizontal="left" vertical="center"/>
    </xf>
    <xf numFmtId="0" fontId="31" fillId="75" borderId="10" xfId="0" applyFont="1" applyFill="1" applyBorder="1" applyAlignment="1">
      <alignment horizontal="left" vertical="center"/>
    </xf>
    <xf numFmtId="0" fontId="31" fillId="75" borderId="25" xfId="0" applyFont="1" applyFill="1" applyBorder="1" applyAlignment="1">
      <alignment horizontal="left" vertical="center"/>
    </xf>
    <xf numFmtId="0" fontId="31" fillId="75" borderId="2" xfId="0" applyFont="1" applyFill="1" applyBorder="1" applyAlignment="1">
      <alignment horizontal="left" vertical="center"/>
    </xf>
    <xf numFmtId="0" fontId="31" fillId="76" borderId="2" xfId="0" applyFont="1" applyFill="1" applyBorder="1" applyAlignment="1">
      <alignment horizontal="left" vertical="center"/>
    </xf>
    <xf numFmtId="0" fontId="31" fillId="75" borderId="14" xfId="0" applyFont="1" applyFill="1" applyBorder="1" applyAlignment="1">
      <alignment vertical="center"/>
    </xf>
    <xf numFmtId="0" fontId="31" fillId="76" borderId="1" xfId="0" applyFont="1" applyFill="1" applyBorder="1" applyAlignment="1">
      <alignment horizontal="left" vertical="center"/>
    </xf>
    <xf numFmtId="0" fontId="31" fillId="77" borderId="1" xfId="0" applyFont="1" applyFill="1" applyBorder="1" applyAlignment="1">
      <alignment horizontal="left" vertical="center"/>
    </xf>
    <xf numFmtId="0" fontId="31" fillId="75" borderId="4" xfId="0" applyFont="1" applyFill="1" applyBorder="1" applyAlignment="1">
      <alignment horizontal="center" vertical="center"/>
    </xf>
    <xf numFmtId="0" fontId="6" fillId="78" borderId="1" xfId="0" applyFont="1" applyFill="1" applyBorder="1" applyAlignment="1">
      <alignment horizontal="left" vertical="center"/>
    </xf>
    <xf numFmtId="0" fontId="40" fillId="75" borderId="1" xfId="0" applyFont="1" applyFill="1" applyBorder="1"/>
    <xf numFmtId="0" fontId="6" fillId="75" borderId="3" xfId="0" applyFont="1" applyFill="1" applyBorder="1" applyAlignment="1">
      <alignment horizontal="left" vertical="center"/>
    </xf>
    <xf numFmtId="0" fontId="6" fillId="75" borderId="2" xfId="0" applyFont="1" applyFill="1" applyBorder="1" applyAlignment="1">
      <alignment horizontal="left" vertical="center"/>
    </xf>
    <xf numFmtId="0" fontId="6" fillId="75" borderId="10" xfId="0" applyFont="1" applyFill="1" applyBorder="1" applyAlignment="1">
      <alignment horizontal="left" vertical="center"/>
    </xf>
    <xf numFmtId="0" fontId="31" fillId="0" borderId="3" xfId="0" applyFont="1" applyBorder="1" applyAlignment="1">
      <alignment horizontal="left" vertical="center"/>
    </xf>
    <xf numFmtId="0" fontId="0" fillId="75" borderId="0" xfId="0" applyFill="1"/>
    <xf numFmtId="0" fontId="31" fillId="75" borderId="3" xfId="0" applyFont="1" applyFill="1" applyBorder="1" applyAlignment="1">
      <alignment horizontal="left" vertical="center"/>
    </xf>
    <xf numFmtId="0" fontId="34" fillId="75" borderId="1" xfId="0" applyFont="1" applyFill="1" applyBorder="1" applyAlignment="1">
      <alignment horizontal="left" vertical="center" wrapText="1"/>
    </xf>
    <xf numFmtId="0" fontId="34" fillId="75" borderId="6" xfId="0" applyFont="1" applyFill="1" applyBorder="1" applyAlignment="1">
      <alignment horizontal="center"/>
    </xf>
    <xf numFmtId="0" fontId="44" fillId="77" borderId="1" xfId="0" applyFont="1" applyFill="1" applyBorder="1" applyAlignment="1">
      <alignment horizontal="left" vertical="center" wrapText="1"/>
    </xf>
    <xf numFmtId="0" fontId="6" fillId="75" borderId="1" xfId="0" applyFont="1" applyFill="1" applyBorder="1" applyAlignment="1">
      <alignment horizontal="left" vertical="center" wrapText="1"/>
    </xf>
    <xf numFmtId="0" fontId="6" fillId="77" borderId="1" xfId="0" applyFont="1" applyFill="1" applyBorder="1" applyAlignment="1">
      <alignment horizontal="left" vertical="center" wrapText="1"/>
    </xf>
    <xf numFmtId="0" fontId="31" fillId="75" borderId="1" xfId="9" applyFont="1" applyFill="1" applyBorder="1" applyAlignment="1">
      <alignment horizontal="left" vertical="center"/>
    </xf>
    <xf numFmtId="0" fontId="31" fillId="75" borderId="1" xfId="9" applyFont="1" applyFill="1" applyBorder="1" applyAlignment="1">
      <alignment vertical="center"/>
    </xf>
    <xf numFmtId="0" fontId="31" fillId="77" borderId="1" xfId="0" applyFont="1" applyFill="1" applyBorder="1" applyAlignment="1">
      <alignment vertical="center"/>
    </xf>
    <xf numFmtId="0" fontId="31" fillId="79" borderId="1" xfId="0" applyFont="1" applyFill="1" applyBorder="1"/>
    <xf numFmtId="0" fontId="31" fillId="79" borderId="1" xfId="0" applyFont="1" applyFill="1" applyBorder="1" applyAlignment="1">
      <alignment shrinkToFit="1"/>
    </xf>
    <xf numFmtId="0" fontId="31" fillId="79" borderId="0" xfId="0" applyFont="1" applyFill="1"/>
    <xf numFmtId="0" fontId="6" fillId="79" borderId="0" xfId="0" applyFont="1" applyFill="1"/>
    <xf numFmtId="0" fontId="31" fillId="79" borderId="0" xfId="0" applyFont="1" applyFill="1" applyAlignment="1">
      <alignment horizontal="left" vertical="center"/>
    </xf>
    <xf numFmtId="0" fontId="34" fillId="79" borderId="1" xfId="11" applyFont="1" applyFill="1" applyBorder="1" applyAlignment="1">
      <alignment horizontal="left" vertical="center"/>
    </xf>
    <xf numFmtId="0" fontId="34" fillId="80" borderId="1" xfId="11" applyFont="1" applyFill="1" applyBorder="1" applyAlignment="1">
      <alignment horizontal="left" vertical="center"/>
    </xf>
    <xf numFmtId="0" fontId="34" fillId="81" borderId="1" xfId="11" applyFont="1" applyFill="1" applyBorder="1" applyAlignment="1">
      <alignment horizontal="left" vertical="center"/>
    </xf>
    <xf numFmtId="0" fontId="34" fillId="79" borderId="1" xfId="0" applyFont="1" applyFill="1" applyBorder="1"/>
    <xf numFmtId="0" fontId="34" fillId="79" borderId="3" xfId="0" applyFont="1" applyFill="1" applyBorder="1"/>
    <xf numFmtId="0" fontId="34" fillId="79" borderId="3" xfId="0" applyFont="1" applyFill="1" applyBorder="1" applyAlignment="1">
      <alignment vertical="top"/>
    </xf>
    <xf numFmtId="0" fontId="34" fillId="79" borderId="2" xfId="0" applyFont="1" applyFill="1" applyBorder="1"/>
    <xf numFmtId="0" fontId="34" fillId="79" borderId="10" xfId="0" applyFont="1" applyFill="1" applyBorder="1"/>
    <xf numFmtId="0" fontId="34" fillId="79" borderId="10" xfId="0" applyFont="1" applyFill="1" applyBorder="1" applyAlignment="1">
      <alignment vertical="top"/>
    </xf>
    <xf numFmtId="0" fontId="34" fillId="79" borderId="1" xfId="0" applyFont="1" applyFill="1" applyBorder="1" applyAlignment="1">
      <alignment horizontal="left" vertical="center"/>
    </xf>
    <xf numFmtId="0" fontId="34" fillId="81" borderId="1" xfId="0" applyFont="1" applyFill="1" applyBorder="1" applyAlignment="1">
      <alignment horizontal="left" vertical="center" wrapText="1"/>
    </xf>
    <xf numFmtId="0" fontId="34" fillId="81" borderId="1" xfId="0" applyFont="1" applyFill="1" applyBorder="1" applyAlignment="1">
      <alignment horizontal="left" vertical="center"/>
    </xf>
    <xf numFmtId="0" fontId="6" fillId="79" borderId="1" xfId="0" applyFont="1" applyFill="1" applyBorder="1" applyAlignment="1">
      <alignment horizontal="left" vertical="center"/>
    </xf>
    <xf numFmtId="0" fontId="31" fillId="79" borderId="4" xfId="0" applyFont="1" applyFill="1" applyBorder="1" applyAlignment="1">
      <alignment horizontal="center"/>
    </xf>
    <xf numFmtId="0" fontId="31" fillId="79" borderId="1" xfId="0" applyFont="1" applyFill="1" applyBorder="1" applyAlignment="1">
      <alignment horizontal="left" vertical="center"/>
    </xf>
    <xf numFmtId="0" fontId="34" fillId="79" borderId="26" xfId="0" applyFont="1" applyFill="1" applyBorder="1" applyAlignment="1">
      <alignment horizontal="left" vertical="center"/>
    </xf>
    <xf numFmtId="0" fontId="34" fillId="79" borderId="10" xfId="0" applyFont="1" applyFill="1" applyBorder="1" applyAlignment="1">
      <alignment horizontal="left" vertical="center"/>
    </xf>
    <xf numFmtId="0" fontId="34" fillId="79" borderId="25" xfId="0" applyFont="1" applyFill="1" applyBorder="1" applyAlignment="1">
      <alignment horizontal="left" vertical="center"/>
    </xf>
    <xf numFmtId="0" fontId="31" fillId="79" borderId="14" xfId="0" applyFont="1" applyFill="1" applyBorder="1" applyAlignment="1">
      <alignment vertical="center"/>
    </xf>
    <xf numFmtId="0" fontId="31" fillId="79" borderId="1" xfId="0" applyFont="1" applyFill="1" applyBorder="1" applyAlignment="1">
      <alignment horizontal="left" vertical="center" wrapText="1"/>
    </xf>
    <xf numFmtId="0" fontId="31" fillId="7" borderId="1" xfId="11" applyFont="1" applyFill="1" applyBorder="1" applyAlignment="1">
      <alignment vertical="center"/>
    </xf>
    <xf numFmtId="0" fontId="31" fillId="79" borderId="1" xfId="0" applyFont="1" applyFill="1" applyBorder="1" applyAlignment="1">
      <alignment vertical="top"/>
    </xf>
    <xf numFmtId="0" fontId="31" fillId="82" borderId="1" xfId="0" applyFont="1" applyFill="1" applyBorder="1" applyAlignment="1">
      <alignment horizontal="left" vertical="center"/>
    </xf>
    <xf numFmtId="0" fontId="31" fillId="79" borderId="1" xfId="11" applyFont="1" applyFill="1" applyBorder="1" applyAlignment="1">
      <alignment horizontal="left" vertical="center"/>
    </xf>
    <xf numFmtId="0" fontId="31" fillId="79" borderId="29" xfId="11" applyFont="1" applyFill="1" applyBorder="1" applyAlignment="1">
      <alignment horizontal="left" vertical="center"/>
    </xf>
    <xf numFmtId="0" fontId="31" fillId="79" borderId="1" xfId="11" applyFont="1" applyFill="1" applyBorder="1" applyAlignment="1">
      <alignment vertical="center"/>
    </xf>
    <xf numFmtId="0" fontId="31" fillId="81" borderId="1" xfId="11" applyFont="1" applyFill="1" applyBorder="1" applyAlignment="1">
      <alignment horizontal="left" vertical="center"/>
    </xf>
    <xf numFmtId="0" fontId="31" fillId="79" borderId="5" xfId="0" applyFont="1" applyFill="1" applyBorder="1"/>
    <xf numFmtId="0" fontId="31" fillId="79" borderId="5" xfId="0" applyFont="1" applyFill="1" applyBorder="1" applyAlignment="1">
      <alignment shrinkToFit="1"/>
    </xf>
    <xf numFmtId="0" fontId="31" fillId="7" borderId="14" xfId="0" applyFont="1" applyFill="1" applyBorder="1" applyAlignment="1">
      <alignment vertical="center"/>
    </xf>
    <xf numFmtId="0" fontId="31" fillId="80" borderId="1" xfId="0" applyFont="1" applyFill="1" applyBorder="1" applyAlignment="1">
      <alignment horizontal="left" vertical="center"/>
    </xf>
    <xf numFmtId="0" fontId="31" fillId="81" borderId="1" xfId="0" applyFont="1" applyFill="1" applyBorder="1" applyAlignment="1">
      <alignment horizontal="left" vertical="center"/>
    </xf>
    <xf numFmtId="0" fontId="31" fillId="79" borderId="17" xfId="0" applyFont="1" applyFill="1" applyBorder="1"/>
    <xf numFmtId="0" fontId="35" fillId="79" borderId="1" xfId="0" applyFont="1" applyFill="1" applyBorder="1" applyAlignment="1">
      <alignment horizontal="left" vertical="center"/>
    </xf>
    <xf numFmtId="0" fontId="35" fillId="79" borderId="25" xfId="0" applyFont="1" applyFill="1" applyBorder="1" applyAlignment="1">
      <alignment horizontal="left" vertical="center"/>
    </xf>
    <xf numFmtId="0" fontId="31" fillId="79" borderId="4" xfId="0" applyFont="1" applyFill="1" applyBorder="1" applyAlignment="1">
      <alignment horizontal="center" vertical="center"/>
    </xf>
    <xf numFmtId="0" fontId="35" fillId="79" borderId="4" xfId="0" applyFont="1" applyFill="1" applyBorder="1" applyAlignment="1">
      <alignment horizontal="center" vertical="center"/>
    </xf>
    <xf numFmtId="0" fontId="34" fillId="80" borderId="1" xfId="0" applyFont="1" applyFill="1" applyBorder="1" applyAlignment="1">
      <alignment horizontal="left" vertical="center" wrapText="1"/>
    </xf>
    <xf numFmtId="0" fontId="34" fillId="79" borderId="1" xfId="0" applyFont="1" applyFill="1" applyBorder="1" applyAlignment="1">
      <alignment horizontal="left" vertical="center" wrapText="1"/>
    </xf>
    <xf numFmtId="0" fontId="6" fillId="82" borderId="1" xfId="0" applyFont="1" applyFill="1" applyBorder="1" applyAlignment="1">
      <alignment horizontal="left" vertical="center"/>
    </xf>
    <xf numFmtId="0" fontId="31" fillId="79" borderId="1" xfId="2" applyFont="1" applyFill="1" applyBorder="1" applyAlignment="1">
      <alignment horizontal="left" vertical="center"/>
    </xf>
    <xf numFmtId="0" fontId="6" fillId="79" borderId="1" xfId="0" applyFont="1" applyFill="1" applyBorder="1"/>
    <xf numFmtId="0" fontId="0" fillId="79" borderId="1" xfId="0" applyFill="1" applyBorder="1"/>
    <xf numFmtId="0" fontId="35" fillId="79" borderId="3" xfId="0" applyFont="1" applyFill="1" applyBorder="1" applyAlignment="1">
      <alignment horizontal="left" vertical="center"/>
    </xf>
    <xf numFmtId="0" fontId="35" fillId="79" borderId="10" xfId="0" applyFont="1" applyFill="1" applyBorder="1" applyAlignment="1">
      <alignment horizontal="left" vertical="center"/>
    </xf>
    <xf numFmtId="0" fontId="34" fillId="79" borderId="6" xfId="0" applyFont="1" applyFill="1" applyBorder="1" applyAlignment="1">
      <alignment horizontal="center"/>
    </xf>
    <xf numFmtId="0" fontId="35" fillId="79" borderId="6" xfId="0" applyFont="1" applyFill="1" applyBorder="1" applyAlignment="1">
      <alignment horizontal="center"/>
    </xf>
    <xf numFmtId="0" fontId="31" fillId="75" borderId="0" xfId="0" applyFont="1" applyFill="1" applyAlignment="1">
      <alignment horizontal="left" vertical="center"/>
    </xf>
    <xf numFmtId="0" fontId="34" fillId="81" borderId="3" xfId="0" applyFont="1" applyFill="1" applyBorder="1" applyAlignment="1">
      <alignment horizontal="left" vertical="center"/>
    </xf>
    <xf numFmtId="0" fontId="34" fillId="81" borderId="2" xfId="0" applyFont="1" applyFill="1" applyBorder="1" applyAlignment="1">
      <alignment horizontal="left" vertical="center"/>
    </xf>
    <xf numFmtId="0" fontId="34" fillId="81" borderId="10" xfId="0" applyFont="1" applyFill="1" applyBorder="1" applyAlignment="1">
      <alignment horizontal="left" vertical="center"/>
    </xf>
    <xf numFmtId="0" fontId="34" fillId="80" borderId="10" xfId="0" applyFont="1" applyFill="1" applyBorder="1" applyAlignment="1">
      <alignment horizontal="left" vertical="center"/>
    </xf>
    <xf numFmtId="0" fontId="34" fillId="80" borderId="3" xfId="0" applyFont="1" applyFill="1" applyBorder="1" applyAlignment="1">
      <alignment horizontal="left" vertical="center"/>
    </xf>
    <xf numFmtId="0" fontId="34" fillId="79" borderId="0" xfId="0" applyFont="1" applyFill="1"/>
    <xf numFmtId="0" fontId="35" fillId="79" borderId="1" xfId="0" applyFont="1" applyFill="1" applyBorder="1" applyAlignment="1">
      <alignment horizontal="left" vertical="center" wrapText="1"/>
    </xf>
    <xf numFmtId="0" fontId="37" fillId="7" borderId="4" xfId="0" applyFont="1" applyFill="1" applyBorder="1" applyAlignment="1">
      <alignment vertical="center"/>
    </xf>
    <xf numFmtId="0" fontId="6" fillId="35" borderId="1" xfId="0" applyFont="1" applyFill="1" applyBorder="1" applyAlignment="1">
      <alignment horizontal="left" vertical="center"/>
    </xf>
    <xf numFmtId="0" fontId="6" fillId="34" borderId="1" xfId="0" applyFont="1" applyFill="1" applyBorder="1" applyAlignment="1">
      <alignment horizontal="left" vertical="center"/>
    </xf>
    <xf numFmtId="0" fontId="6" fillId="28" borderId="4" xfId="0" applyFont="1" applyFill="1" applyBorder="1" applyAlignment="1">
      <alignment horizontal="left" vertical="center"/>
    </xf>
    <xf numFmtId="0" fontId="6" fillId="28" borderId="1" xfId="0" applyFont="1" applyFill="1" applyBorder="1" applyAlignment="1">
      <alignment horizontal="left"/>
    </xf>
    <xf numFmtId="0" fontId="6" fillId="47" borderId="6" xfId="0" applyFont="1" applyFill="1" applyBorder="1" applyAlignment="1">
      <alignment horizontal="center" vertical="center"/>
    </xf>
    <xf numFmtId="0" fontId="31" fillId="65" borderId="1" xfId="0" applyFont="1" applyFill="1" applyBorder="1" applyAlignment="1">
      <alignment horizontal="left" vertical="center"/>
    </xf>
    <xf numFmtId="0" fontId="6" fillId="57" borderId="1" xfId="0" applyFont="1" applyFill="1" applyBorder="1" applyAlignment="1">
      <alignment horizontal="left" vertical="center"/>
    </xf>
    <xf numFmtId="0" fontId="6" fillId="4" borderId="0" xfId="0" applyFont="1" applyFill="1"/>
    <xf numFmtId="0" fontId="34" fillId="37" borderId="1" xfId="0" applyFont="1" applyFill="1" applyBorder="1" applyAlignment="1">
      <alignment horizontal="left" vertical="center"/>
    </xf>
    <xf numFmtId="0" fontId="34" fillId="37" borderId="1" xfId="0" applyFont="1" applyFill="1" applyBorder="1" applyAlignment="1">
      <alignment horizontal="left" vertical="center" wrapText="1"/>
    </xf>
    <xf numFmtId="0" fontId="6" fillId="17" borderId="1" xfId="0" applyFont="1" applyFill="1" applyBorder="1" applyAlignment="1">
      <alignment horizontal="left" vertical="center"/>
    </xf>
    <xf numFmtId="0" fontId="35" fillId="18" borderId="0" xfId="0" applyFont="1" applyFill="1"/>
    <xf numFmtId="0" fontId="35" fillId="17" borderId="1" xfId="0" applyFont="1" applyFill="1" applyBorder="1" applyAlignment="1">
      <alignment horizontal="left" vertical="center" wrapText="1"/>
    </xf>
    <xf numFmtId="20" fontId="6" fillId="0" borderId="4" xfId="0" applyNumberFormat="1" applyFont="1" applyBorder="1" applyAlignment="1">
      <alignment horizontal="left" vertical="center"/>
    </xf>
    <xf numFmtId="0" fontId="4" fillId="22" borderId="7" xfId="0" applyFont="1" applyFill="1" applyBorder="1" applyAlignment="1">
      <alignment horizontal="left" vertical="center"/>
    </xf>
    <xf numFmtId="0" fontId="6" fillId="7" borderId="4" xfId="0" applyFont="1" applyFill="1" applyBorder="1" applyAlignment="1">
      <alignment horizontal="left" vertical="center"/>
    </xf>
    <xf numFmtId="0" fontId="39" fillId="7" borderId="3" xfId="0" applyFont="1" applyFill="1" applyBorder="1" applyAlignment="1">
      <alignment horizontal="center" vertical="center"/>
    </xf>
    <xf numFmtId="0" fontId="34" fillId="83" borderId="1" xfId="0" applyFont="1" applyFill="1" applyBorder="1"/>
    <xf numFmtId="0" fontId="34" fillId="84" borderId="1" xfId="0" applyFont="1" applyFill="1" applyBorder="1" applyAlignment="1">
      <alignment horizontal="left" vertical="center"/>
    </xf>
    <xf numFmtId="0" fontId="34" fillId="83" borderId="1" xfId="0" applyFont="1" applyFill="1" applyBorder="1" applyAlignment="1">
      <alignment horizontal="left" vertical="center"/>
    </xf>
    <xf numFmtId="0" fontId="6" fillId="83" borderId="1" xfId="0" applyFont="1" applyFill="1" applyBorder="1" applyAlignment="1">
      <alignment horizontal="left" vertical="center"/>
    </xf>
    <xf numFmtId="0" fontId="34" fillId="85" borderId="2" xfId="9" applyFont="1" applyFill="1" applyBorder="1" applyAlignment="1">
      <alignment horizontal="left" vertical="center"/>
    </xf>
    <xf numFmtId="0" fontId="31" fillId="71" borderId="1" xfId="0" applyFont="1" applyFill="1" applyBorder="1" applyAlignment="1">
      <alignment shrinkToFit="1"/>
    </xf>
    <xf numFmtId="0" fontId="6" fillId="83" borderId="1" xfId="11" applyFont="1" applyFill="1" applyBorder="1" applyAlignment="1">
      <alignment vertical="center"/>
    </xf>
    <xf numFmtId="0" fontId="6" fillId="83" borderId="29" xfId="11" applyFont="1" applyFill="1" applyBorder="1" applyAlignment="1">
      <alignment vertical="center"/>
    </xf>
    <xf numFmtId="0" fontId="6" fillId="85" borderId="1" xfId="11" applyFont="1" applyFill="1" applyBorder="1" applyAlignment="1">
      <alignment vertical="center"/>
    </xf>
    <xf numFmtId="0" fontId="6" fillId="85" borderId="1" xfId="0" applyFont="1" applyFill="1" applyBorder="1" applyAlignment="1">
      <alignment vertical="center"/>
    </xf>
    <xf numFmtId="0" fontId="6" fillId="83" borderId="1" xfId="0" applyFont="1" applyFill="1" applyBorder="1" applyAlignment="1">
      <alignment vertical="center"/>
    </xf>
    <xf numFmtId="0" fontId="6" fillId="83" borderId="5" xfId="0" applyFont="1" applyFill="1" applyBorder="1"/>
    <xf numFmtId="0" fontId="6" fillId="83" borderId="1" xfId="0" applyFont="1" applyFill="1" applyBorder="1"/>
    <xf numFmtId="0" fontId="6" fillId="83" borderId="18" xfId="0" applyFont="1" applyFill="1" applyBorder="1" applyAlignment="1">
      <alignment vertical="center"/>
    </xf>
    <xf numFmtId="0" fontId="31" fillId="83" borderId="4" xfId="0" applyFont="1" applyFill="1" applyBorder="1" applyAlignment="1">
      <alignment horizontal="center"/>
    </xf>
    <xf numFmtId="0" fontId="34" fillId="88" borderId="1" xfId="0" applyFont="1" applyFill="1" applyBorder="1"/>
    <xf numFmtId="0" fontId="34" fillId="88" borderId="3" xfId="0" applyFont="1" applyFill="1" applyBorder="1"/>
    <xf numFmtId="0" fontId="34" fillId="88" borderId="3" xfId="0" applyFont="1" applyFill="1" applyBorder="1" applyAlignment="1">
      <alignment shrinkToFit="1"/>
    </xf>
    <xf numFmtId="0" fontId="34" fillId="88" borderId="2" xfId="0" applyFont="1" applyFill="1" applyBorder="1"/>
    <xf numFmtId="0" fontId="34" fillId="88" borderId="10" xfId="0" applyFont="1" applyFill="1" applyBorder="1"/>
    <xf numFmtId="0" fontId="34" fillId="88" borderId="10" xfId="0" applyFont="1" applyFill="1" applyBorder="1" applyAlignment="1">
      <alignment shrinkToFit="1"/>
    </xf>
    <xf numFmtId="0" fontId="34" fillId="89" borderId="1" xfId="0" applyFont="1" applyFill="1" applyBorder="1"/>
    <xf numFmtId="0" fontId="34" fillId="89" borderId="3" xfId="0" applyFont="1" applyFill="1" applyBorder="1"/>
    <xf numFmtId="0" fontId="34" fillId="89" borderId="40" xfId="0" applyFont="1" applyFill="1" applyBorder="1"/>
    <xf numFmtId="0" fontId="34" fillId="89" borderId="2" xfId="0" applyFont="1" applyFill="1" applyBorder="1"/>
    <xf numFmtId="0" fontId="34" fillId="89" borderId="10" xfId="0" applyFont="1" applyFill="1" applyBorder="1"/>
    <xf numFmtId="0" fontId="6" fillId="51" borderId="3" xfId="0" applyFont="1" applyFill="1" applyBorder="1" applyAlignment="1">
      <alignment horizontal="left" vertical="center"/>
    </xf>
    <xf numFmtId="0" fontId="6" fillId="51" borderId="10" xfId="0" applyFont="1" applyFill="1" applyBorder="1" applyAlignment="1">
      <alignment horizontal="left" vertical="center"/>
    </xf>
    <xf numFmtId="0" fontId="34" fillId="89" borderId="3" xfId="0" applyFont="1" applyFill="1" applyBorder="1" applyAlignment="1">
      <alignment vertical="center"/>
    </xf>
    <xf numFmtId="0" fontId="34" fillId="89" borderId="40" xfId="0" applyFont="1" applyFill="1" applyBorder="1" applyAlignment="1">
      <alignment wrapText="1"/>
    </xf>
    <xf numFmtId="0" fontId="34" fillId="89" borderId="10" xfId="0" applyFont="1" applyFill="1" applyBorder="1" applyAlignment="1">
      <alignment vertical="center"/>
    </xf>
    <xf numFmtId="0" fontId="34" fillId="89" borderId="41" xfId="0" applyFont="1" applyFill="1" applyBorder="1" applyAlignment="1">
      <alignment wrapText="1"/>
    </xf>
    <xf numFmtId="0" fontId="34" fillId="17" borderId="2" xfId="0" applyFont="1" applyFill="1" applyBorder="1"/>
    <xf numFmtId="0" fontId="6" fillId="90" borderId="1" xfId="0" applyFont="1" applyFill="1" applyBorder="1" applyAlignment="1">
      <alignment horizontal="left" vertical="center"/>
    </xf>
    <xf numFmtId="0" fontId="34" fillId="90" borderId="24" xfId="0" applyFont="1" applyFill="1" applyBorder="1" applyAlignment="1">
      <alignment horizontal="left" vertical="center"/>
    </xf>
    <xf numFmtId="0" fontId="6" fillId="91" borderId="29" xfId="0" applyFont="1" applyFill="1" applyBorder="1" applyAlignment="1">
      <alignment horizontal="left" vertical="center"/>
    </xf>
    <xf numFmtId="0" fontId="6" fillId="90" borderId="2" xfId="0" applyFont="1" applyFill="1" applyBorder="1" applyAlignment="1">
      <alignment horizontal="left" vertical="center"/>
    </xf>
    <xf numFmtId="0" fontId="34" fillId="90" borderId="27" xfId="0" applyFont="1" applyFill="1" applyBorder="1" applyAlignment="1">
      <alignment horizontal="left" vertical="center"/>
    </xf>
    <xf numFmtId="0" fontId="6" fillId="90" borderId="35" xfId="0" applyFont="1" applyFill="1" applyBorder="1" applyAlignment="1">
      <alignment horizontal="left" vertical="center"/>
    </xf>
    <xf numFmtId="0" fontId="34" fillId="17" borderId="41" xfId="0" applyFont="1" applyFill="1" applyBorder="1"/>
    <xf numFmtId="0" fontId="34" fillId="90" borderId="1" xfId="0" applyFont="1" applyFill="1" applyBorder="1"/>
    <xf numFmtId="0" fontId="34" fillId="90" borderId="3" xfId="0" applyFont="1" applyFill="1" applyBorder="1" applyAlignment="1">
      <alignment vertical="center"/>
    </xf>
    <xf numFmtId="0" fontId="34" fillId="90" borderId="3" xfId="0" applyFont="1" applyFill="1" applyBorder="1"/>
    <xf numFmtId="0" fontId="6" fillId="90" borderId="3" xfId="0" applyFont="1" applyFill="1" applyBorder="1"/>
    <xf numFmtId="0" fontId="34" fillId="90" borderId="2" xfId="0" applyFont="1" applyFill="1" applyBorder="1"/>
    <xf numFmtId="0" fontId="34" fillId="90" borderId="10" xfId="0" applyFont="1" applyFill="1" applyBorder="1"/>
    <xf numFmtId="0" fontId="34" fillId="90" borderId="10" xfId="0" applyFont="1" applyFill="1" applyBorder="1" applyAlignment="1">
      <alignment horizontal="left" vertical="top"/>
    </xf>
    <xf numFmtId="0" fontId="34" fillId="90" borderId="0" xfId="0" applyFont="1" applyFill="1"/>
    <xf numFmtId="0" fontId="34" fillId="7" borderId="1" xfId="0" applyFont="1" applyFill="1" applyBorder="1"/>
    <xf numFmtId="0" fontId="34" fillId="17" borderId="2" xfId="9" applyFont="1" applyFill="1" applyBorder="1" applyAlignment="1">
      <alignment horizontal="left" vertical="center"/>
    </xf>
    <xf numFmtId="0" fontId="34" fillId="86" borderId="1" xfId="0" applyFont="1" applyFill="1" applyBorder="1" applyAlignment="1">
      <alignment horizontal="left" vertical="center"/>
    </xf>
    <xf numFmtId="0" fontId="34" fillId="86" borderId="1" xfId="0" applyFont="1" applyFill="1" applyBorder="1" applyAlignment="1">
      <alignment vertical="center"/>
    </xf>
    <xf numFmtId="0" fontId="34" fillId="87" borderId="1" xfId="0" applyFont="1" applyFill="1" applyBorder="1" applyAlignment="1">
      <alignment horizontal="left" vertical="center"/>
    </xf>
    <xf numFmtId="0" fontId="34" fillId="86" borderId="1" xfId="0" applyFont="1" applyFill="1" applyBorder="1" applyAlignment="1">
      <alignment horizontal="left" vertical="center" wrapText="1"/>
    </xf>
    <xf numFmtId="0" fontId="34" fillId="92" borderId="1" xfId="0" applyFont="1" applyFill="1" applyBorder="1" applyAlignment="1">
      <alignment horizontal="left" vertical="center" wrapText="1"/>
    </xf>
    <xf numFmtId="0" fontId="31" fillId="86" borderId="1" xfId="0" applyFont="1" applyFill="1" applyBorder="1" applyAlignment="1">
      <alignment horizontal="left" vertical="center"/>
    </xf>
    <xf numFmtId="0" fontId="31" fillId="86" borderId="0" xfId="0" applyFont="1" applyFill="1"/>
    <xf numFmtId="0" fontId="34" fillId="86" borderId="1" xfId="0" applyFont="1" applyFill="1" applyBorder="1"/>
    <xf numFmtId="0" fontId="34" fillId="93" borderId="1" xfId="0" applyFont="1" applyFill="1" applyBorder="1" applyAlignment="1">
      <alignment horizontal="left" vertical="center"/>
    </xf>
    <xf numFmtId="0" fontId="6" fillId="86" borderId="1" xfId="0" applyFont="1" applyFill="1" applyBorder="1" applyAlignment="1">
      <alignment horizontal="left" vertical="center"/>
    </xf>
    <xf numFmtId="0" fontId="6" fillId="86" borderId="1" xfId="0" applyFont="1" applyFill="1" applyBorder="1"/>
    <xf numFmtId="0" fontId="6" fillId="93" borderId="1" xfId="0" applyFont="1" applyFill="1" applyBorder="1" applyAlignment="1">
      <alignment horizontal="left" vertical="center"/>
    </xf>
    <xf numFmtId="0" fontId="31" fillId="86" borderId="4" xfId="0" applyFont="1" applyFill="1" applyBorder="1" applyAlignment="1">
      <alignment horizontal="center" vertical="center"/>
    </xf>
    <xf numFmtId="0" fontId="34" fillId="94" borderId="1" xfId="0" applyFont="1" applyFill="1" applyBorder="1" applyAlignment="1">
      <alignment horizontal="left" vertical="center"/>
    </xf>
    <xf numFmtId="0" fontId="34" fillId="94" borderId="1" xfId="0" applyFont="1" applyFill="1" applyBorder="1" applyAlignment="1">
      <alignment horizontal="left" vertical="center" wrapText="1"/>
    </xf>
    <xf numFmtId="0" fontId="34" fillId="95" borderId="1" xfId="0" applyFont="1" applyFill="1" applyBorder="1" applyAlignment="1">
      <alignment horizontal="left" vertical="center"/>
    </xf>
    <xf numFmtId="0" fontId="34" fillId="96" borderId="1" xfId="0" applyFont="1" applyFill="1" applyBorder="1" applyAlignment="1">
      <alignment horizontal="left" vertical="center" wrapText="1"/>
    </xf>
    <xf numFmtId="0" fontId="31" fillId="94" borderId="1" xfId="0" applyFont="1" applyFill="1" applyBorder="1"/>
    <xf numFmtId="0" fontId="31" fillId="94" borderId="1" xfId="0" applyFont="1" applyFill="1" applyBorder="1" applyAlignment="1">
      <alignment shrinkToFit="1"/>
    </xf>
    <xf numFmtId="0" fontId="31" fillId="94" borderId="1" xfId="0" applyFont="1" applyFill="1" applyBorder="1" applyAlignment="1">
      <alignment vertical="center"/>
    </xf>
    <xf numFmtId="0" fontId="6" fillId="94" borderId="1" xfId="0" applyFont="1" applyFill="1" applyBorder="1" applyAlignment="1">
      <alignment vertical="center"/>
    </xf>
    <xf numFmtId="0" fontId="6" fillId="94" borderId="1" xfId="0" applyFont="1" applyFill="1" applyBorder="1" applyAlignment="1">
      <alignment horizontal="justify" vertical="center"/>
    </xf>
    <xf numFmtId="0" fontId="31" fillId="94" borderId="4" xfId="0" applyFont="1" applyFill="1" applyBorder="1" applyAlignment="1">
      <alignment horizontal="center" vertical="center"/>
    </xf>
    <xf numFmtId="0" fontId="35" fillId="7" borderId="1" xfId="11" applyFont="1" applyFill="1" applyBorder="1" applyAlignment="1">
      <alignment horizontal="left" vertical="center"/>
    </xf>
    <xf numFmtId="0" fontId="31" fillId="0" borderId="1" xfId="0" applyFont="1" applyBorder="1" applyAlignment="1">
      <alignment horizontal="left"/>
    </xf>
    <xf numFmtId="0" fontId="31" fillId="0" borderId="3" xfId="0" applyFont="1" applyBorder="1" applyAlignment="1">
      <alignment horizontal="left"/>
    </xf>
    <xf numFmtId="0" fontId="39" fillId="7" borderId="1" xfId="0" applyFont="1" applyFill="1" applyBorder="1" applyAlignment="1">
      <alignment horizontal="center" vertical="center"/>
    </xf>
    <xf numFmtId="0" fontId="87" fillId="0" borderId="0" xfId="0" applyFont="1" applyAlignment="1">
      <alignment horizontal="left" vertical="center"/>
    </xf>
    <xf numFmtId="0" fontId="84" fillId="0" borderId="0" xfId="0" applyFont="1" applyAlignment="1">
      <alignment horizontal="left" vertical="center"/>
    </xf>
    <xf numFmtId="1" fontId="84" fillId="0" borderId="0" xfId="0" applyNumberFormat="1" applyFont="1" applyAlignment="1">
      <alignment horizontal="left" vertical="center"/>
    </xf>
    <xf numFmtId="0" fontId="88" fillId="0" borderId="0" xfId="0" applyFont="1" applyAlignment="1">
      <alignment horizontal="left" vertical="center"/>
    </xf>
    <xf numFmtId="0" fontId="35" fillId="66" borderId="1" xfId="0" applyFont="1" applyFill="1" applyBorder="1" applyAlignment="1">
      <alignment horizontal="center" vertical="center"/>
    </xf>
    <xf numFmtId="1" fontId="4" fillId="0" borderId="1" xfId="0" applyNumberFormat="1" applyFont="1" applyBorder="1" applyAlignment="1">
      <alignment horizontal="center" vertical="center"/>
    </xf>
    <xf numFmtId="0" fontId="32" fillId="0" borderId="7" xfId="0" applyFont="1" applyBorder="1" applyAlignment="1">
      <alignment horizontal="center"/>
    </xf>
    <xf numFmtId="0" fontId="22" fillId="2" borderId="44" xfId="1" applyFont="1" applyBorder="1" applyAlignment="1">
      <alignment horizontal="center" vertical="center"/>
    </xf>
    <xf numFmtId="9" fontId="63" fillId="0" borderId="0" xfId="0" applyNumberFormat="1" applyFont="1" applyAlignment="1">
      <alignment horizontal="center" vertical="center"/>
    </xf>
    <xf numFmtId="9" fontId="39" fillId="0" borderId="0" xfId="0" applyNumberFormat="1" applyFont="1" applyAlignment="1">
      <alignment horizontal="center" vertical="center"/>
    </xf>
    <xf numFmtId="0" fontId="37" fillId="22" borderId="4" xfId="0" applyFont="1" applyFill="1" applyBorder="1" applyAlignment="1">
      <alignment horizontal="center" vertical="center" wrapText="1"/>
    </xf>
    <xf numFmtId="0" fontId="0" fillId="22" borderId="3" xfId="0" applyFill="1" applyBorder="1" applyAlignment="1">
      <alignment horizontal="center" vertical="center"/>
    </xf>
    <xf numFmtId="20" fontId="6" fillId="0" borderId="6" xfId="0" applyNumberFormat="1" applyFont="1" applyBorder="1" applyAlignment="1">
      <alignment horizontal="left" vertical="center"/>
    </xf>
    <xf numFmtId="14" fontId="4" fillId="6" borderId="1" xfId="0" applyNumberFormat="1" applyFont="1" applyFill="1" applyBorder="1" applyAlignment="1">
      <alignment horizontal="left" vertical="center"/>
    </xf>
    <xf numFmtId="0" fontId="31" fillId="22" borderId="1" xfId="0" applyFont="1" applyFill="1" applyBorder="1" applyAlignment="1">
      <alignment horizontal="center" vertical="center" wrapText="1"/>
    </xf>
    <xf numFmtId="0" fontId="31" fillId="0" borderId="1" xfId="0" applyFont="1" applyBorder="1" applyAlignment="1">
      <alignment horizontal="center" vertical="center" wrapText="1"/>
    </xf>
    <xf numFmtId="0" fontId="31" fillId="22" borderId="1" xfId="0" applyFont="1" applyFill="1" applyBorder="1" applyAlignment="1">
      <alignment horizontal="center" vertical="center"/>
    </xf>
    <xf numFmtId="0" fontId="4" fillId="6" borderId="1" xfId="0" applyFont="1" applyFill="1" applyBorder="1" applyAlignment="1">
      <alignment horizontal="center" vertical="center"/>
    </xf>
    <xf numFmtId="0" fontId="6" fillId="60" borderId="1" xfId="0" applyFont="1" applyFill="1" applyBorder="1" applyAlignment="1">
      <alignment horizontal="left" vertical="center"/>
    </xf>
    <xf numFmtId="0" fontId="35" fillId="29" borderId="1" xfId="0" applyFont="1" applyFill="1" applyBorder="1" applyAlignment="1">
      <alignment vertical="center"/>
    </xf>
    <xf numFmtId="0" fontId="34" fillId="11" borderId="1" xfId="0" applyFont="1" applyFill="1" applyBorder="1"/>
    <xf numFmtId="0" fontId="35" fillId="32" borderId="3" xfId="0" applyFont="1" applyFill="1" applyBorder="1" applyAlignment="1">
      <alignment horizontal="left" vertical="center"/>
    </xf>
    <xf numFmtId="0" fontId="34" fillId="18" borderId="1" xfId="0" applyFont="1" applyFill="1" applyBorder="1" applyAlignment="1">
      <alignment horizontal="left" vertical="center" wrapText="1"/>
    </xf>
    <xf numFmtId="0" fontId="34" fillId="29" borderId="1" xfId="0" applyFont="1" applyFill="1" applyBorder="1" applyAlignment="1">
      <alignment horizontal="left" vertical="center" wrapText="1"/>
    </xf>
    <xf numFmtId="0" fontId="35" fillId="18" borderId="3" xfId="0" applyFont="1" applyFill="1" applyBorder="1" applyAlignment="1">
      <alignment horizontal="left" vertical="center" wrapText="1"/>
    </xf>
    <xf numFmtId="0" fontId="35" fillId="32" borderId="3" xfId="0" applyFont="1" applyFill="1" applyBorder="1" applyAlignment="1">
      <alignment horizontal="left" vertical="center" wrapText="1"/>
    </xf>
    <xf numFmtId="0" fontId="89" fillId="7" borderId="1" xfId="0" applyFont="1" applyFill="1" applyBorder="1" applyAlignment="1">
      <alignment horizontal="left" vertical="center"/>
    </xf>
    <xf numFmtId="0" fontId="89" fillId="65" borderId="1" xfId="0" applyFont="1" applyFill="1" applyBorder="1" applyAlignment="1">
      <alignment horizontal="left" vertical="center"/>
    </xf>
    <xf numFmtId="0" fontId="89" fillId="17" borderId="1" xfId="0" applyFont="1" applyFill="1" applyBorder="1" applyAlignment="1">
      <alignment horizontal="left" vertical="center"/>
    </xf>
    <xf numFmtId="0" fontId="35" fillId="4" borderId="1" xfId="0" applyFont="1" applyFill="1" applyBorder="1" applyAlignment="1">
      <alignment horizontal="left"/>
    </xf>
    <xf numFmtId="0" fontId="37" fillId="7" borderId="1" xfId="0" applyFont="1" applyFill="1" applyBorder="1" applyAlignment="1">
      <alignment vertical="center"/>
    </xf>
    <xf numFmtId="0" fontId="34" fillId="4" borderId="2" xfId="0" applyFont="1" applyFill="1" applyBorder="1" applyAlignment="1">
      <alignment horizontal="left" vertical="center" wrapText="1"/>
    </xf>
    <xf numFmtId="0" fontId="79" fillId="0" borderId="1" xfId="0" applyFont="1" applyBorder="1"/>
    <xf numFmtId="0" fontId="4" fillId="99" borderId="1" xfId="0" applyFont="1" applyFill="1" applyBorder="1" applyAlignment="1">
      <alignment horizontal="left" vertical="center"/>
    </xf>
    <xf numFmtId="0" fontId="4" fillId="100" borderId="1" xfId="0" applyFont="1" applyFill="1" applyBorder="1" applyAlignment="1">
      <alignment horizontal="left" vertical="center"/>
    </xf>
    <xf numFmtId="0" fontId="6" fillId="100" borderId="1" xfId="0" applyFont="1" applyFill="1" applyBorder="1" applyAlignment="1">
      <alignment horizontal="left" vertical="center"/>
    </xf>
    <xf numFmtId="0" fontId="32" fillId="4" borderId="1" xfId="0" applyFont="1" applyFill="1" applyBorder="1" applyAlignment="1">
      <alignment vertical="center"/>
    </xf>
    <xf numFmtId="0" fontId="6" fillId="4" borderId="1" xfId="0" applyFont="1" applyFill="1" applyBorder="1" applyAlignment="1">
      <alignment vertical="top"/>
    </xf>
    <xf numFmtId="0" fontId="37" fillId="0" borderId="0" xfId="0" applyFont="1" applyAlignment="1">
      <alignment horizontal="center" vertical="center"/>
    </xf>
    <xf numFmtId="1" fontId="32" fillId="0" borderId="0" xfId="0" applyNumberFormat="1" applyFont="1" applyAlignment="1">
      <alignment horizontal="center" vertical="center"/>
    </xf>
    <xf numFmtId="0" fontId="34" fillId="101" borderId="1" xfId="0" applyFont="1" applyFill="1" applyBorder="1"/>
    <xf numFmtId="0" fontId="89" fillId="101" borderId="1" xfId="0" applyFont="1" applyFill="1" applyBorder="1" applyAlignment="1">
      <alignment horizontal="left" vertical="center"/>
    </xf>
    <xf numFmtId="0" fontId="89" fillId="102" borderId="1" xfId="0" applyFont="1" applyFill="1" applyBorder="1" applyAlignment="1">
      <alignment horizontal="left" vertical="center"/>
    </xf>
    <xf numFmtId="0" fontId="35" fillId="101" borderId="1" xfId="0" applyFont="1" applyFill="1" applyBorder="1" applyAlignment="1">
      <alignment horizontal="left" vertical="center"/>
    </xf>
    <xf numFmtId="0" fontId="6" fillId="101" borderId="1" xfId="0" applyFont="1" applyFill="1" applyBorder="1" applyAlignment="1">
      <alignment horizontal="left" vertical="center"/>
    </xf>
    <xf numFmtId="0" fontId="34" fillId="101" borderId="1" xfId="0" applyFont="1" applyFill="1" applyBorder="1" applyAlignment="1">
      <alignment horizontal="left" vertical="center"/>
    </xf>
    <xf numFmtId="0" fontId="31" fillId="101" borderId="1" xfId="0" applyFont="1" applyFill="1" applyBorder="1" applyAlignment="1">
      <alignment horizontal="left" vertical="center"/>
    </xf>
    <xf numFmtId="0" fontId="31" fillId="101" borderId="1" xfId="0" applyFont="1" applyFill="1" applyBorder="1"/>
    <xf numFmtId="0" fontId="42" fillId="101" borderId="1" xfId="0" applyFont="1" applyFill="1" applyBorder="1" applyAlignment="1">
      <alignment horizontal="left" vertical="center" wrapText="1"/>
    </xf>
    <xf numFmtId="0" fontId="42" fillId="103" borderId="1" xfId="0" applyFont="1" applyFill="1" applyBorder="1" applyAlignment="1">
      <alignment horizontal="left" vertical="center"/>
    </xf>
    <xf numFmtId="0" fontId="42" fillId="104" borderId="1" xfId="0" applyFont="1" applyFill="1" applyBorder="1" applyAlignment="1">
      <alignment horizontal="left" vertical="center" wrapText="1"/>
    </xf>
    <xf numFmtId="0" fontId="6" fillId="101" borderId="1" xfId="0" applyFont="1" applyFill="1" applyBorder="1"/>
    <xf numFmtId="0" fontId="37" fillId="0" borderId="5" xfId="0" applyFont="1" applyBorder="1" applyAlignment="1">
      <alignment horizontal="right" vertical="center"/>
    </xf>
    <xf numFmtId="0" fontId="4" fillId="0" borderId="1" xfId="0" applyFont="1" applyBorder="1" applyAlignment="1">
      <alignment horizontal="right" vertical="center"/>
    </xf>
    <xf numFmtId="0" fontId="4" fillId="0" borderId="4" xfId="0" applyFont="1" applyBorder="1" applyAlignment="1">
      <alignment horizontal="center" vertical="center"/>
    </xf>
    <xf numFmtId="0" fontId="32" fillId="0" borderId="1" xfId="0" applyFont="1" applyBorder="1" applyAlignment="1">
      <alignment horizontal="center" vertical="center"/>
    </xf>
    <xf numFmtId="0" fontId="6" fillId="0" borderId="5" xfId="0" applyFont="1" applyBorder="1" applyAlignment="1">
      <alignment horizontal="right" vertical="center"/>
    </xf>
    <xf numFmtId="49" fontId="33" fillId="0" borderId="5" xfId="0" applyNumberFormat="1" applyFont="1" applyBorder="1" applyAlignment="1">
      <alignment horizontal="center" vertical="center"/>
    </xf>
    <xf numFmtId="0" fontId="91" fillId="0" borderId="5" xfId="0" applyFont="1" applyBorder="1" applyAlignment="1">
      <alignment horizontal="right" vertical="center"/>
    </xf>
    <xf numFmtId="0" fontId="35" fillId="0" borderId="5" xfId="0" applyFont="1" applyBorder="1" applyAlignment="1">
      <alignment horizontal="center" vertical="center"/>
    </xf>
    <xf numFmtId="0" fontId="37" fillId="0" borderId="7" xfId="0" applyFont="1" applyBorder="1" applyAlignment="1">
      <alignment horizontal="center"/>
    </xf>
    <xf numFmtId="1" fontId="37" fillId="0" borderId="5" xfId="0" applyNumberFormat="1" applyFont="1" applyBorder="1" applyAlignment="1">
      <alignment horizontal="center" vertical="center"/>
    </xf>
    <xf numFmtId="0" fontId="37" fillId="0" borderId="1" xfId="0" applyFont="1" applyBorder="1" applyAlignment="1">
      <alignment horizontal="center"/>
    </xf>
    <xf numFmtId="1" fontId="37" fillId="0" borderId="1" xfId="0" applyNumberFormat="1" applyFont="1" applyBorder="1" applyAlignment="1">
      <alignment horizontal="center"/>
    </xf>
    <xf numFmtId="1" fontId="37" fillId="4" borderId="1" xfId="0" applyNumberFormat="1" applyFont="1" applyFill="1" applyBorder="1" applyAlignment="1">
      <alignment horizontal="center" vertical="center"/>
    </xf>
    <xf numFmtId="1" fontId="31" fillId="51" borderId="4" xfId="0" applyNumberFormat="1" applyFont="1" applyFill="1" applyBorder="1" applyAlignment="1">
      <alignment horizontal="center" vertical="center"/>
    </xf>
    <xf numFmtId="1" fontId="35" fillId="51" borderId="4" xfId="0" applyNumberFormat="1" applyFont="1" applyFill="1" applyBorder="1" applyAlignment="1">
      <alignment horizontal="center" vertical="center"/>
    </xf>
    <xf numFmtId="1" fontId="31" fillId="28" borderId="4" xfId="0" applyNumberFormat="1" applyFont="1" applyFill="1" applyBorder="1" applyAlignment="1">
      <alignment horizontal="center" vertical="center"/>
    </xf>
    <xf numFmtId="1" fontId="35" fillId="28" borderId="4" xfId="0" applyNumberFormat="1" applyFont="1" applyFill="1" applyBorder="1" applyAlignment="1">
      <alignment horizontal="center" vertical="center"/>
    </xf>
    <xf numFmtId="1" fontId="31" fillId="47" borderId="4" xfId="0" applyNumberFormat="1" applyFont="1" applyFill="1" applyBorder="1" applyAlignment="1">
      <alignment horizontal="center" vertical="center"/>
    </xf>
    <xf numFmtId="1" fontId="35" fillId="47" borderId="4" xfId="0" applyNumberFormat="1" applyFont="1" applyFill="1" applyBorder="1" applyAlignment="1">
      <alignment horizontal="center" vertical="center"/>
    </xf>
    <xf numFmtId="1" fontId="31" fillId="79" borderId="4" xfId="0" applyNumberFormat="1" applyFont="1" applyFill="1" applyBorder="1" applyAlignment="1">
      <alignment horizontal="center" vertical="center"/>
    </xf>
    <xf numFmtId="1" fontId="35" fillId="79" borderId="4" xfId="0" applyNumberFormat="1" applyFont="1" applyFill="1" applyBorder="1" applyAlignment="1">
      <alignment horizontal="center" vertical="center"/>
    </xf>
    <xf numFmtId="1" fontId="31" fillId="75" borderId="4" xfId="0" applyNumberFormat="1" applyFont="1" applyFill="1" applyBorder="1" applyAlignment="1">
      <alignment horizontal="center" vertical="center"/>
    </xf>
    <xf numFmtId="1" fontId="35" fillId="31" borderId="4" xfId="0" applyNumberFormat="1" applyFont="1" applyFill="1" applyBorder="1" applyAlignment="1">
      <alignment horizontal="center" vertical="center"/>
    </xf>
    <xf numFmtId="1" fontId="31" fillId="71" borderId="4" xfId="0" applyNumberFormat="1" applyFont="1" applyFill="1" applyBorder="1" applyAlignment="1">
      <alignment horizontal="center" vertical="center"/>
    </xf>
    <xf numFmtId="1" fontId="31" fillId="86" borderId="4" xfId="0" applyNumberFormat="1" applyFont="1" applyFill="1" applyBorder="1" applyAlignment="1">
      <alignment horizontal="center" vertical="center"/>
    </xf>
    <xf numFmtId="1" fontId="31" fillId="94" borderId="4" xfId="0" applyNumberFormat="1" applyFont="1" applyFill="1" applyBorder="1" applyAlignment="1">
      <alignment horizontal="center" vertical="center"/>
    </xf>
    <xf numFmtId="1" fontId="35" fillId="66" borderId="4" xfId="0" applyNumberFormat="1" applyFont="1" applyFill="1" applyBorder="1" applyAlignment="1">
      <alignment horizontal="center" vertical="center"/>
    </xf>
    <xf numFmtId="0" fontId="65" fillId="15" borderId="0" xfId="0" applyFont="1" applyFill="1" applyAlignment="1">
      <alignment vertical="center" wrapText="1"/>
    </xf>
    <xf numFmtId="0" fontId="39" fillId="2" borderId="0" xfId="1" applyFont="1" applyBorder="1" applyAlignment="1">
      <alignment horizontal="center" vertical="center"/>
    </xf>
    <xf numFmtId="0" fontId="63" fillId="97" borderId="21" xfId="0" applyFont="1" applyFill="1" applyBorder="1" applyAlignment="1">
      <alignment horizontal="center" vertical="center"/>
    </xf>
    <xf numFmtId="0" fontId="22" fillId="2" borderId="0" xfId="1" applyFont="1" applyBorder="1" applyAlignment="1">
      <alignment horizontal="center" vertical="center"/>
    </xf>
    <xf numFmtId="0" fontId="62" fillId="0" borderId="0" xfId="0" applyFont="1"/>
    <xf numFmtId="0" fontId="39" fillId="2" borderId="44" xfId="1" applyFont="1" applyBorder="1" applyAlignment="1">
      <alignment horizontal="center" vertical="center"/>
    </xf>
    <xf numFmtId="0" fontId="73" fillId="25" borderId="0" xfId="0" applyFont="1" applyFill="1" applyAlignment="1">
      <alignment vertical="center"/>
    </xf>
    <xf numFmtId="0" fontId="74" fillId="0" borderId="9" xfId="0" applyFont="1" applyBorder="1" applyAlignment="1">
      <alignment vertical="center"/>
    </xf>
    <xf numFmtId="0" fontId="21" fillId="22" borderId="0" xfId="0" applyFont="1" applyFill="1" applyAlignment="1">
      <alignment horizontal="center" vertical="center" wrapText="1"/>
    </xf>
    <xf numFmtId="0" fontId="22" fillId="22" borderId="0" xfId="0" applyFont="1" applyFill="1" applyAlignment="1">
      <alignment horizontal="center" vertical="center" wrapText="1"/>
    </xf>
    <xf numFmtId="1" fontId="31" fillId="51" borderId="4" xfId="0" applyNumberFormat="1" applyFont="1" applyFill="1" applyBorder="1" applyAlignment="1">
      <alignment horizontal="center"/>
    </xf>
    <xf numFmtId="1" fontId="35" fillId="51" borderId="4" xfId="0" applyNumberFormat="1" applyFont="1" applyFill="1" applyBorder="1" applyAlignment="1">
      <alignment horizontal="center"/>
    </xf>
    <xf numFmtId="1" fontId="31" fillId="44" borderId="4" xfId="0" applyNumberFormat="1" applyFont="1" applyFill="1" applyBorder="1" applyAlignment="1">
      <alignment horizontal="center"/>
    </xf>
    <xf numFmtId="1" fontId="35" fillId="44" borderId="4" xfId="0" applyNumberFormat="1" applyFont="1" applyFill="1" applyBorder="1" applyAlignment="1">
      <alignment horizontal="center"/>
    </xf>
    <xf numFmtId="1" fontId="31" fillId="31" borderId="4" xfId="0" applyNumberFormat="1" applyFont="1" applyFill="1" applyBorder="1" applyAlignment="1">
      <alignment horizontal="center"/>
    </xf>
    <xf numFmtId="1" fontId="35" fillId="31" borderId="4" xfId="0" applyNumberFormat="1" applyFont="1" applyFill="1" applyBorder="1" applyAlignment="1">
      <alignment horizontal="center"/>
    </xf>
    <xf numFmtId="1" fontId="31" fillId="79" borderId="4" xfId="0" applyNumberFormat="1" applyFont="1" applyFill="1" applyBorder="1" applyAlignment="1">
      <alignment horizontal="center"/>
    </xf>
    <xf numFmtId="1" fontId="31" fillId="66" borderId="4" xfId="0" applyNumberFormat="1" applyFont="1" applyFill="1" applyBorder="1" applyAlignment="1">
      <alignment horizontal="center"/>
    </xf>
    <xf numFmtId="1" fontId="31" fillId="83" borderId="4" xfId="0" applyNumberFormat="1" applyFont="1" applyFill="1" applyBorder="1" applyAlignment="1">
      <alignment horizontal="center"/>
    </xf>
    <xf numFmtId="1" fontId="31" fillId="71" borderId="4" xfId="0" applyNumberFormat="1" applyFont="1" applyFill="1" applyBorder="1" applyAlignment="1">
      <alignment horizontal="center"/>
    </xf>
    <xf numFmtId="0" fontId="22" fillId="22" borderId="1" xfId="0" applyFont="1" applyFill="1" applyBorder="1" applyAlignment="1">
      <alignment horizontal="center" vertical="center" wrapText="1"/>
    </xf>
    <xf numFmtId="0" fontId="21" fillId="22" borderId="1" xfId="0" applyFont="1" applyFill="1" applyBorder="1" applyAlignment="1">
      <alignment horizontal="center" vertical="center" wrapText="1"/>
    </xf>
    <xf numFmtId="0" fontId="65" fillId="22" borderId="1" xfId="0" applyFont="1" applyFill="1" applyBorder="1" applyAlignment="1">
      <alignment horizontal="center" vertical="center" wrapText="1"/>
    </xf>
    <xf numFmtId="0" fontId="62" fillId="22" borderId="1" xfId="0" applyFont="1" applyFill="1" applyBorder="1" applyAlignment="1">
      <alignment horizontal="center" wrapText="1"/>
    </xf>
    <xf numFmtId="0" fontId="63" fillId="22" borderId="1" xfId="0" applyFont="1" applyFill="1" applyBorder="1" applyAlignment="1">
      <alignment horizontal="center" wrapText="1"/>
    </xf>
    <xf numFmtId="1" fontId="31" fillId="51" borderId="1" xfId="0" applyNumberFormat="1" applyFont="1" applyFill="1" applyBorder="1" applyAlignment="1">
      <alignment horizontal="center" vertical="center"/>
    </xf>
    <xf numFmtId="1" fontId="35" fillId="51" borderId="1" xfId="0" applyNumberFormat="1" applyFont="1" applyFill="1" applyBorder="1" applyAlignment="1">
      <alignment horizontal="center" vertical="center"/>
    </xf>
    <xf numFmtId="1" fontId="31" fillId="28" borderId="1" xfId="0" applyNumberFormat="1" applyFont="1" applyFill="1" applyBorder="1" applyAlignment="1">
      <alignment horizontal="center" vertical="center"/>
    </xf>
    <xf numFmtId="1" fontId="35" fillId="28" borderId="1" xfId="0" applyNumberFormat="1" applyFont="1" applyFill="1" applyBorder="1" applyAlignment="1">
      <alignment horizontal="center" vertical="center"/>
    </xf>
    <xf numFmtId="1" fontId="31" fillId="47" borderId="1" xfId="0" applyNumberFormat="1" applyFont="1" applyFill="1" applyBorder="1" applyAlignment="1">
      <alignment horizontal="center" vertical="center"/>
    </xf>
    <xf numFmtId="1" fontId="35" fillId="47" borderId="1" xfId="0" applyNumberFormat="1" applyFont="1" applyFill="1" applyBorder="1" applyAlignment="1">
      <alignment horizontal="center" vertical="center"/>
    </xf>
    <xf numFmtId="1" fontId="31" fillId="79" borderId="1" xfId="0" applyNumberFormat="1" applyFont="1" applyFill="1" applyBorder="1" applyAlignment="1">
      <alignment horizontal="center" vertical="center"/>
    </xf>
    <xf numFmtId="1" fontId="35" fillId="79" borderId="1" xfId="0" applyNumberFormat="1" applyFont="1" applyFill="1" applyBorder="1" applyAlignment="1">
      <alignment horizontal="center" vertical="center"/>
    </xf>
    <xf numFmtId="1" fontId="31" fillId="75" borderId="1" xfId="0" applyNumberFormat="1" applyFont="1" applyFill="1" applyBorder="1" applyAlignment="1">
      <alignment horizontal="center" vertical="center"/>
    </xf>
    <xf numFmtId="1" fontId="35" fillId="31" borderId="1" xfId="0" applyNumberFormat="1" applyFont="1" applyFill="1" applyBorder="1" applyAlignment="1">
      <alignment horizontal="center" vertical="center"/>
    </xf>
    <xf numFmtId="1" fontId="31" fillId="71" borderId="1" xfId="0" applyNumberFormat="1" applyFont="1" applyFill="1" applyBorder="1" applyAlignment="1">
      <alignment horizontal="center" vertical="center"/>
    </xf>
    <xf numFmtId="1" fontId="31" fillId="86" borderId="1" xfId="0" applyNumberFormat="1" applyFont="1" applyFill="1" applyBorder="1" applyAlignment="1">
      <alignment horizontal="center" vertical="center"/>
    </xf>
    <xf numFmtId="1" fontId="31" fillId="94" borderId="1" xfId="0" applyNumberFormat="1" applyFont="1" applyFill="1" applyBorder="1" applyAlignment="1">
      <alignment horizontal="center" vertical="center"/>
    </xf>
    <xf numFmtId="1" fontId="35" fillId="66" borderId="1" xfId="0" applyNumberFormat="1" applyFont="1" applyFill="1" applyBorder="1" applyAlignment="1">
      <alignment horizontal="center" vertical="center"/>
    </xf>
    <xf numFmtId="0" fontId="31" fillId="0" borderId="2" xfId="0" applyFont="1" applyBorder="1" applyAlignment="1">
      <alignment horizontal="left" vertical="center"/>
    </xf>
    <xf numFmtId="0" fontId="31" fillId="7" borderId="2" xfId="0" applyFont="1" applyFill="1" applyBorder="1" applyAlignment="1">
      <alignment horizontal="left" vertical="center"/>
    </xf>
    <xf numFmtId="0" fontId="32" fillId="22" borderId="4" xfId="0" applyFont="1" applyFill="1" applyBorder="1" applyAlignment="1">
      <alignment horizontal="left" vertical="center"/>
    </xf>
    <xf numFmtId="0" fontId="6" fillId="66" borderId="1" xfId="0" applyFont="1" applyFill="1" applyBorder="1" applyAlignment="1">
      <alignment horizontal="center" vertical="center"/>
    </xf>
    <xf numFmtId="0" fontId="35" fillId="0" borderId="0" xfId="0" applyFont="1" applyAlignment="1">
      <alignment horizontal="center" vertical="center"/>
    </xf>
    <xf numFmtId="1" fontId="32" fillId="0" borderId="5" xfId="0" applyNumberFormat="1" applyFont="1" applyBorder="1" applyAlignment="1">
      <alignment horizontal="center"/>
    </xf>
    <xf numFmtId="0" fontId="39" fillId="0" borderId="1" xfId="0" applyFont="1" applyBorder="1" applyAlignment="1" applyProtection="1">
      <alignment horizontal="center" vertical="center"/>
      <protection locked="0"/>
    </xf>
    <xf numFmtId="0" fontId="64" fillId="15" borderId="1" xfId="0" applyFont="1" applyFill="1" applyBorder="1" applyAlignment="1">
      <alignment horizontal="right" vertical="center" wrapText="1"/>
    </xf>
    <xf numFmtId="0" fontId="62" fillId="15" borderId="1" xfId="0" applyFont="1" applyFill="1" applyBorder="1" applyAlignment="1">
      <alignment horizontal="right" vertical="center" wrapText="1"/>
    </xf>
    <xf numFmtId="0" fontId="21" fillId="15" borderId="1" xfId="0" applyFont="1" applyFill="1" applyBorder="1" applyAlignment="1">
      <alignment horizontal="right" vertical="center" wrapText="1"/>
    </xf>
    <xf numFmtId="1" fontId="21" fillId="22" borderId="1" xfId="0" applyNumberFormat="1" applyFont="1" applyFill="1" applyBorder="1" applyAlignment="1">
      <alignment horizontal="center" vertical="center" wrapText="1"/>
    </xf>
    <xf numFmtId="0" fontId="79" fillId="0" borderId="1" xfId="0" applyFont="1" applyBorder="1" applyAlignment="1">
      <alignment horizontal="left" vertical="center"/>
    </xf>
    <xf numFmtId="0" fontId="6" fillId="30" borderId="1" xfId="0" applyFont="1" applyFill="1" applyBorder="1" applyAlignment="1">
      <alignment horizontal="left" vertical="center"/>
    </xf>
    <xf numFmtId="0" fontId="35" fillId="0" borderId="3" xfId="0" applyFont="1" applyBorder="1" applyAlignment="1">
      <alignment horizontal="left" vertical="center"/>
    </xf>
    <xf numFmtId="0" fontId="35" fillId="0" borderId="2" xfId="0" applyFont="1" applyBorder="1" applyAlignment="1">
      <alignment horizontal="left" vertical="center"/>
    </xf>
    <xf numFmtId="0" fontId="35" fillId="0" borderId="10" xfId="0" applyFont="1" applyBorder="1" applyAlignment="1">
      <alignment horizontal="left" vertical="center"/>
    </xf>
    <xf numFmtId="0" fontId="35" fillId="0" borderId="1" xfId="0" applyFont="1" applyBorder="1" applyAlignment="1">
      <alignment horizontal="left" vertical="center" wrapText="1"/>
    </xf>
    <xf numFmtId="0" fontId="79" fillId="41" borderId="1" xfId="0" applyFont="1" applyFill="1" applyBorder="1" applyAlignment="1">
      <alignment horizontal="left" vertical="center"/>
    </xf>
    <xf numFmtId="0" fontId="79" fillId="41" borderId="1" xfId="0" applyFont="1" applyFill="1" applyBorder="1"/>
    <xf numFmtId="0" fontId="79" fillId="41" borderId="3" xfId="0" applyFont="1" applyFill="1" applyBorder="1"/>
    <xf numFmtId="0" fontId="79" fillId="0" borderId="3" xfId="0" applyFont="1" applyBorder="1"/>
    <xf numFmtId="1" fontId="0" fillId="0" borderId="0" xfId="0" applyNumberFormat="1"/>
    <xf numFmtId="2" fontId="63" fillId="0" borderId="1" xfId="0" applyNumberFormat="1" applyFont="1" applyBorder="1" applyAlignment="1">
      <alignment horizontal="center" vertical="center"/>
    </xf>
    <xf numFmtId="0" fontId="84" fillId="4" borderId="1" xfId="0" applyFont="1" applyFill="1" applyBorder="1" applyAlignment="1">
      <alignment horizontal="left" vertical="center"/>
    </xf>
    <xf numFmtId="164" fontId="31" fillId="0" borderId="0" xfId="0" applyNumberFormat="1" applyFont="1" applyAlignment="1">
      <alignment horizontal="left"/>
    </xf>
    <xf numFmtId="0" fontId="32" fillId="22" borderId="1" xfId="0" applyFont="1" applyFill="1" applyBorder="1" applyAlignment="1">
      <alignment horizontal="center" vertical="center"/>
    </xf>
    <xf numFmtId="0" fontId="34" fillId="15" borderId="1" xfId="0" applyFont="1" applyFill="1" applyBorder="1" applyAlignment="1">
      <alignment vertical="center" wrapText="1"/>
    </xf>
    <xf numFmtId="0" fontId="34" fillId="15" borderId="1" xfId="0" applyFont="1" applyFill="1" applyBorder="1" applyAlignment="1">
      <alignment horizontal="right" vertical="center" wrapText="1"/>
    </xf>
    <xf numFmtId="0" fontId="35" fillId="15" borderId="1" xfId="0" applyFont="1" applyFill="1" applyBorder="1" applyAlignment="1">
      <alignment vertical="center" wrapText="1"/>
    </xf>
    <xf numFmtId="0" fontId="6" fillId="15" borderId="1" xfId="0" applyFont="1" applyFill="1" applyBorder="1" applyAlignment="1">
      <alignment vertical="center" wrapText="1"/>
    </xf>
    <xf numFmtId="0" fontId="31" fillId="15" borderId="1" xfId="0" applyFont="1" applyFill="1" applyBorder="1" applyAlignment="1">
      <alignment vertical="center" wrapText="1"/>
    </xf>
    <xf numFmtId="0" fontId="31" fillId="15" borderId="1" xfId="0" applyFont="1" applyFill="1" applyBorder="1" applyAlignment="1">
      <alignment horizontal="right" vertical="center" wrapText="1"/>
    </xf>
    <xf numFmtId="0" fontId="6" fillId="15" borderId="1" xfId="0" applyFont="1" applyFill="1" applyBorder="1" applyAlignment="1">
      <alignment horizontal="right" vertical="center" wrapText="1"/>
    </xf>
    <xf numFmtId="0" fontId="4" fillId="22" borderId="1" xfId="0" applyFont="1" applyFill="1" applyBorder="1" applyAlignment="1">
      <alignment horizontal="center" vertical="center" wrapText="1"/>
    </xf>
    <xf numFmtId="0" fontId="6" fillId="22" borderId="1" xfId="0" applyFont="1" applyFill="1" applyBorder="1" applyAlignment="1">
      <alignment horizontal="center" vertical="center" wrapText="1"/>
    </xf>
    <xf numFmtId="0" fontId="35" fillId="22" borderId="1" xfId="0" applyFont="1" applyFill="1" applyBorder="1" applyAlignment="1">
      <alignment horizontal="center" vertical="center" wrapText="1"/>
    </xf>
    <xf numFmtId="2" fontId="37" fillId="0" borderId="1" xfId="0" applyNumberFormat="1" applyFont="1" applyBorder="1" applyAlignment="1">
      <alignment horizontal="center"/>
    </xf>
    <xf numFmtId="164" fontId="37" fillId="0" borderId="1" xfId="0" applyNumberFormat="1" applyFont="1" applyBorder="1" applyAlignment="1">
      <alignment horizontal="center"/>
    </xf>
    <xf numFmtId="0" fontId="31" fillId="4" borderId="1" xfId="0" applyFont="1" applyFill="1" applyBorder="1" applyAlignment="1">
      <alignment vertical="top" wrapText="1"/>
    </xf>
    <xf numFmtId="0" fontId="6" fillId="4" borderId="4" xfId="0" applyFont="1" applyFill="1" applyBorder="1" applyAlignment="1">
      <alignment vertical="top"/>
    </xf>
    <xf numFmtId="0" fontId="6" fillId="4" borderId="11" xfId="0" applyFont="1" applyFill="1" applyBorder="1" applyAlignment="1">
      <alignment vertical="top"/>
    </xf>
    <xf numFmtId="0" fontId="6" fillId="4" borderId="3" xfId="0" applyFont="1" applyFill="1" applyBorder="1" applyAlignment="1">
      <alignment vertical="top"/>
    </xf>
    <xf numFmtId="0" fontId="79" fillId="49" borderId="1" xfId="0" applyFont="1" applyFill="1" applyBorder="1" applyAlignment="1">
      <alignment horizontal="left" vertical="center"/>
    </xf>
    <xf numFmtId="0" fontId="79" fillId="47" borderId="1" xfId="0" applyFont="1" applyFill="1" applyBorder="1"/>
    <xf numFmtId="0" fontId="79" fillId="47" borderId="1" xfId="0" applyFont="1" applyFill="1" applyBorder="1" applyAlignment="1">
      <alignment horizontal="left" vertical="center"/>
    </xf>
    <xf numFmtId="0" fontId="72" fillId="4" borderId="1" xfId="0" applyFont="1" applyFill="1" applyBorder="1" applyAlignment="1">
      <alignment horizontal="left" vertical="center"/>
    </xf>
    <xf numFmtId="0" fontId="73" fillId="25" borderId="0" xfId="0" applyFont="1" applyFill="1" applyAlignment="1">
      <alignment horizontal="center" vertical="center" wrapText="1"/>
    </xf>
    <xf numFmtId="0" fontId="73" fillId="25" borderId="9" xfId="0" applyFont="1" applyFill="1" applyBorder="1" applyAlignment="1">
      <alignment horizontal="center" vertical="center" wrapText="1"/>
    </xf>
    <xf numFmtId="0" fontId="39" fillId="0" borderId="6" xfId="0" applyFont="1" applyBorder="1" applyAlignment="1">
      <alignment horizontal="center"/>
    </xf>
    <xf numFmtId="0" fontId="39" fillId="0" borderId="10" xfId="0" applyFont="1" applyBorder="1" applyAlignment="1">
      <alignment horizontal="center"/>
    </xf>
    <xf numFmtId="0" fontId="32" fillId="4" borderId="0" xfId="0" applyFont="1" applyFill="1" applyAlignment="1">
      <alignment horizontal="left"/>
    </xf>
    <xf numFmtId="0" fontId="31" fillId="4" borderId="0" xfId="0" applyFont="1" applyFill="1" applyAlignment="1">
      <alignment horizontal="left" vertical="top" wrapText="1"/>
    </xf>
    <xf numFmtId="0" fontId="84" fillId="7" borderId="16" xfId="2" applyFont="1" applyFill="1" applyBorder="1" applyAlignment="1">
      <alignment horizontal="center" vertical="center"/>
    </xf>
    <xf numFmtId="0" fontId="84" fillId="0" borderId="12" xfId="0" applyFont="1" applyBorder="1" applyAlignment="1">
      <alignment horizontal="center"/>
    </xf>
    <xf numFmtId="0" fontId="84" fillId="0" borderId="8" xfId="0" applyFont="1" applyBorder="1" applyAlignment="1">
      <alignment horizontal="center"/>
    </xf>
    <xf numFmtId="0" fontId="84" fillId="0" borderId="20" xfId="0" applyFont="1" applyBorder="1" applyAlignment="1">
      <alignment horizontal="center"/>
    </xf>
    <xf numFmtId="0" fontId="84" fillId="0" borderId="6" xfId="0" applyFont="1" applyBorder="1" applyAlignment="1">
      <alignment horizontal="center"/>
    </xf>
    <xf numFmtId="0" fontId="84" fillId="0" borderId="10" xfId="0" applyFont="1" applyBorder="1" applyAlignment="1">
      <alignment horizontal="center"/>
    </xf>
    <xf numFmtId="0" fontId="85" fillId="7" borderId="16" xfId="0" applyFont="1" applyFill="1" applyBorder="1" applyAlignment="1">
      <alignment horizontal="center" vertical="center"/>
    </xf>
    <xf numFmtId="0" fontId="84" fillId="0" borderId="12" xfId="0" applyFont="1" applyBorder="1" applyAlignment="1">
      <alignment horizontal="center" vertical="center"/>
    </xf>
    <xf numFmtId="0" fontId="84" fillId="0" borderId="8" xfId="0" applyFont="1" applyBorder="1" applyAlignment="1">
      <alignment horizontal="center" vertical="center"/>
    </xf>
    <xf numFmtId="0" fontId="84" fillId="0" borderId="20" xfId="0" applyFont="1" applyBorder="1" applyAlignment="1">
      <alignment horizontal="center" vertical="center"/>
    </xf>
    <xf numFmtId="0" fontId="84" fillId="0" borderId="6" xfId="0" applyFont="1" applyBorder="1" applyAlignment="1">
      <alignment horizontal="center" vertical="center"/>
    </xf>
    <xf numFmtId="0" fontId="84" fillId="0" borderId="10" xfId="0" applyFont="1" applyBorder="1" applyAlignment="1">
      <alignment horizontal="center" vertical="center"/>
    </xf>
    <xf numFmtId="0" fontId="82" fillId="0" borderId="16" xfId="0" applyFont="1" applyBorder="1" applyAlignment="1">
      <alignment horizontal="center" vertical="center"/>
    </xf>
    <xf numFmtId="0" fontId="83" fillId="0" borderId="42" xfId="0" applyFont="1" applyBorder="1" applyAlignment="1">
      <alignment horizontal="center" vertical="center"/>
    </xf>
    <xf numFmtId="0" fontId="83" fillId="0" borderId="6" xfId="0" applyFont="1" applyBorder="1" applyAlignment="1">
      <alignment horizontal="center" vertical="center"/>
    </xf>
    <xf numFmtId="0" fontId="83" fillId="0" borderId="43" xfId="0" applyFont="1" applyBorder="1" applyAlignment="1">
      <alignment horizontal="center" vertical="center"/>
    </xf>
    <xf numFmtId="0" fontId="39" fillId="4" borderId="8" xfId="0" applyFont="1" applyFill="1" applyBorder="1" applyAlignment="1">
      <alignment horizontal="center" vertical="center"/>
    </xf>
    <xf numFmtId="0" fontId="39" fillId="4" borderId="20" xfId="0" applyFont="1" applyFill="1" applyBorder="1" applyAlignment="1">
      <alignment horizontal="center" vertical="center"/>
    </xf>
    <xf numFmtId="0" fontId="39" fillId="4" borderId="6" xfId="0" applyFont="1" applyFill="1" applyBorder="1" applyAlignment="1">
      <alignment horizontal="center" vertical="center"/>
    </xf>
    <xf numFmtId="0" fontId="39" fillId="4" borderId="10" xfId="0" applyFont="1" applyFill="1" applyBorder="1" applyAlignment="1">
      <alignment horizontal="center" vertical="center"/>
    </xf>
    <xf numFmtId="0" fontId="39" fillId="7" borderId="16" xfId="2" applyFont="1" applyFill="1" applyBorder="1" applyAlignment="1">
      <alignment horizontal="center" vertical="center"/>
    </xf>
    <xf numFmtId="0" fontId="39" fillId="0" borderId="12" xfId="0" applyFont="1" applyBorder="1" applyAlignment="1">
      <alignment horizontal="center"/>
    </xf>
    <xf numFmtId="0" fontId="39" fillId="0" borderId="8" xfId="0" applyFont="1" applyBorder="1" applyAlignment="1">
      <alignment horizontal="center"/>
    </xf>
    <xf numFmtId="0" fontId="39" fillId="0" borderId="20" xfId="0" applyFont="1" applyBorder="1" applyAlignment="1">
      <alignment horizontal="center"/>
    </xf>
    <xf numFmtId="0" fontId="31" fillId="98" borderId="16" xfId="0" applyFont="1" applyFill="1" applyBorder="1" applyAlignment="1">
      <alignment horizontal="center" vertical="center"/>
    </xf>
    <xf numFmtId="0" fontId="31" fillId="98" borderId="12" xfId="0" applyFont="1" applyFill="1" applyBorder="1" applyAlignment="1">
      <alignment horizontal="center" vertical="center"/>
    </xf>
    <xf numFmtId="0" fontId="31" fillId="98" borderId="8" xfId="0" applyFont="1" applyFill="1" applyBorder="1" applyAlignment="1">
      <alignment horizontal="center" vertical="center"/>
    </xf>
    <xf numFmtId="0" fontId="31" fillId="98" borderId="20" xfId="0" applyFont="1" applyFill="1" applyBorder="1" applyAlignment="1">
      <alignment horizontal="center" vertical="center"/>
    </xf>
    <xf numFmtId="0" fontId="31" fillId="98" borderId="6" xfId="0" applyFont="1" applyFill="1" applyBorder="1" applyAlignment="1">
      <alignment horizontal="center" vertical="center"/>
    </xf>
    <xf numFmtId="0" fontId="31" fillId="98" borderId="10" xfId="0" applyFont="1" applyFill="1" applyBorder="1" applyAlignment="1">
      <alignment horizontal="center" vertical="center"/>
    </xf>
    <xf numFmtId="0" fontId="34" fillId="98" borderId="16" xfId="0" applyFont="1" applyFill="1" applyBorder="1" applyAlignment="1">
      <alignment horizontal="center" vertical="center"/>
    </xf>
    <xf numFmtId="0" fontId="34" fillId="98" borderId="12" xfId="0" applyFont="1" applyFill="1" applyBorder="1" applyAlignment="1">
      <alignment horizontal="center" vertical="center"/>
    </xf>
    <xf numFmtId="0" fontId="34" fillId="98" borderId="8" xfId="0" applyFont="1" applyFill="1" applyBorder="1" applyAlignment="1">
      <alignment horizontal="center" vertical="center"/>
    </xf>
    <xf numFmtId="0" fontId="34" fillId="98" borderId="20" xfId="0" applyFont="1" applyFill="1" applyBorder="1" applyAlignment="1">
      <alignment horizontal="center" vertical="center"/>
    </xf>
    <xf numFmtId="0" fontId="34" fillId="98" borderId="6" xfId="0" applyFont="1" applyFill="1" applyBorder="1" applyAlignment="1">
      <alignment horizontal="center" vertical="center"/>
    </xf>
    <xf numFmtId="0" fontId="34" fillId="98" borderId="10" xfId="0" applyFont="1" applyFill="1" applyBorder="1" applyAlignment="1">
      <alignment horizontal="center" vertical="center"/>
    </xf>
    <xf numFmtId="0" fontId="90" fillId="4" borderId="16" xfId="0" applyFont="1" applyFill="1" applyBorder="1" applyAlignment="1">
      <alignment horizontal="center" vertical="center"/>
    </xf>
    <xf numFmtId="0" fontId="90" fillId="4" borderId="12" xfId="0" applyFont="1" applyFill="1" applyBorder="1" applyAlignment="1">
      <alignment horizontal="center" vertical="center"/>
    </xf>
    <xf numFmtId="0" fontId="90" fillId="4" borderId="6" xfId="0" applyFont="1" applyFill="1" applyBorder="1" applyAlignment="1">
      <alignment horizontal="center" vertical="center"/>
    </xf>
    <xf numFmtId="0" fontId="90" fillId="4" borderId="10" xfId="0" applyFont="1" applyFill="1" applyBorder="1" applyAlignment="1">
      <alignment horizontal="center" vertical="center"/>
    </xf>
    <xf numFmtId="0" fontId="90" fillId="4" borderId="8" xfId="11" applyFont="1" applyFill="1" applyBorder="1" applyAlignment="1">
      <alignment horizontal="center" vertical="center"/>
    </xf>
    <xf numFmtId="0" fontId="90" fillId="4" borderId="20" xfId="11" applyFont="1" applyFill="1" applyBorder="1" applyAlignment="1">
      <alignment horizontal="center" vertical="center"/>
    </xf>
    <xf numFmtId="0" fontId="90" fillId="4" borderId="6" xfId="11" applyFont="1" applyFill="1" applyBorder="1" applyAlignment="1">
      <alignment horizontal="center" vertical="center"/>
    </xf>
    <xf numFmtId="0" fontId="90" fillId="4" borderId="10" xfId="11" applyFont="1" applyFill="1" applyBorder="1" applyAlignment="1">
      <alignment horizontal="center" vertical="center"/>
    </xf>
    <xf numFmtId="0" fontId="90" fillId="4" borderId="16" xfId="11" applyFont="1" applyFill="1" applyBorder="1" applyAlignment="1">
      <alignment horizontal="center" vertical="center"/>
    </xf>
    <xf numFmtId="0" fontId="90" fillId="4" borderId="12" xfId="11" applyFont="1" applyFill="1" applyBorder="1" applyAlignment="1">
      <alignment horizontal="center" vertical="center"/>
    </xf>
    <xf numFmtId="0" fontId="84" fillId="0" borderId="16" xfId="0" applyFont="1" applyBorder="1" applyAlignment="1">
      <alignment horizontal="center" vertical="center"/>
    </xf>
    <xf numFmtId="0" fontId="84" fillId="0" borderId="19" xfId="0" applyFont="1" applyBorder="1" applyAlignment="1">
      <alignment horizontal="center" vertical="center"/>
    </xf>
    <xf numFmtId="0" fontId="84" fillId="0" borderId="0" xfId="0" applyFont="1" applyAlignment="1">
      <alignment horizontal="center" vertical="center"/>
    </xf>
    <xf numFmtId="0" fontId="84" fillId="0" borderId="9" xfId="0" applyFont="1" applyBorder="1" applyAlignment="1">
      <alignment horizontal="center" vertical="center"/>
    </xf>
    <xf numFmtId="0" fontId="32" fillId="4" borderId="9" xfId="0" applyFont="1" applyFill="1" applyBorder="1" applyAlignment="1">
      <alignment horizontal="left" vertical="top" wrapText="1"/>
    </xf>
    <xf numFmtId="0" fontId="39" fillId="0" borderId="4" xfId="0" applyFont="1" applyBorder="1" applyAlignment="1">
      <alignment horizontal="center"/>
    </xf>
    <xf numFmtId="0" fontId="39" fillId="0" borderId="3" xfId="0" applyFont="1" applyBorder="1" applyAlignment="1">
      <alignment horizontal="center"/>
    </xf>
    <xf numFmtId="0" fontId="32" fillId="98" borderId="16" xfId="0" applyFont="1" applyFill="1" applyBorder="1" applyAlignment="1">
      <alignment horizontal="center" vertical="center"/>
    </xf>
    <xf numFmtId="0" fontId="32" fillId="98" borderId="12" xfId="0" applyFont="1" applyFill="1" applyBorder="1" applyAlignment="1">
      <alignment horizontal="center" vertical="center"/>
    </xf>
    <xf numFmtId="0" fontId="32" fillId="98" borderId="8" xfId="0" applyFont="1" applyFill="1" applyBorder="1" applyAlignment="1">
      <alignment horizontal="center" vertical="center"/>
    </xf>
    <xf numFmtId="0" fontId="32" fillId="98" borderId="20" xfId="0" applyFont="1" applyFill="1" applyBorder="1" applyAlignment="1">
      <alignment horizontal="center" vertical="center"/>
    </xf>
    <xf numFmtId="0" fontId="32" fillId="98" borderId="6" xfId="0" applyFont="1" applyFill="1" applyBorder="1" applyAlignment="1">
      <alignment horizontal="center" vertical="center"/>
    </xf>
    <xf numFmtId="0" fontId="32" fillId="98" borderId="10" xfId="0" applyFont="1" applyFill="1" applyBorder="1" applyAlignment="1">
      <alignment horizontal="center" vertical="center"/>
    </xf>
    <xf numFmtId="0" fontId="84" fillId="4" borderId="16" xfId="11" applyFont="1" applyFill="1" applyBorder="1" applyAlignment="1">
      <alignment horizontal="center" vertical="center"/>
    </xf>
    <xf numFmtId="0" fontId="84" fillId="4" borderId="12" xfId="11" applyFont="1" applyFill="1" applyBorder="1" applyAlignment="1">
      <alignment horizontal="center" vertical="center"/>
    </xf>
    <xf numFmtId="0" fontId="84" fillId="4" borderId="8" xfId="11" applyFont="1" applyFill="1" applyBorder="1" applyAlignment="1">
      <alignment horizontal="center" vertical="center"/>
    </xf>
    <xf numFmtId="0" fontId="84" fillId="4" borderId="20" xfId="11" applyFont="1" applyFill="1" applyBorder="1" applyAlignment="1">
      <alignment horizontal="center" vertical="center"/>
    </xf>
    <xf numFmtId="0" fontId="84" fillId="4" borderId="6" xfId="11" applyFont="1" applyFill="1" applyBorder="1" applyAlignment="1">
      <alignment horizontal="center" vertical="center"/>
    </xf>
    <xf numFmtId="0" fontId="84" fillId="4" borderId="10" xfId="11" applyFont="1" applyFill="1" applyBorder="1" applyAlignment="1">
      <alignment horizontal="center" vertical="center"/>
    </xf>
    <xf numFmtId="0" fontId="84" fillId="4" borderId="16" xfId="0" applyFont="1" applyFill="1" applyBorder="1" applyAlignment="1">
      <alignment horizontal="center" vertical="center"/>
    </xf>
    <xf numFmtId="0" fontId="84" fillId="4" borderId="12" xfId="0" applyFont="1" applyFill="1" applyBorder="1" applyAlignment="1">
      <alignment horizontal="center" vertical="center"/>
    </xf>
    <xf numFmtId="0" fontId="84" fillId="4" borderId="6" xfId="0" applyFont="1" applyFill="1" applyBorder="1" applyAlignment="1">
      <alignment horizontal="center" vertical="center"/>
    </xf>
    <xf numFmtId="0" fontId="84" fillId="4" borderId="10" xfId="0" applyFont="1" applyFill="1" applyBorder="1" applyAlignment="1">
      <alignment horizontal="center" vertical="center"/>
    </xf>
    <xf numFmtId="0" fontId="37" fillId="22" borderId="4" xfId="0" applyFont="1" applyFill="1" applyBorder="1" applyAlignment="1">
      <alignment horizontal="center" vertical="center" wrapText="1"/>
    </xf>
    <xf numFmtId="0" fontId="0" fillId="22" borderId="3" xfId="0" applyFill="1" applyBorder="1" applyAlignment="1">
      <alignment horizontal="center" vertical="center"/>
    </xf>
    <xf numFmtId="0" fontId="32" fillId="4" borderId="1" xfId="0" applyFont="1" applyFill="1" applyBorder="1" applyAlignment="1">
      <alignment horizontal="left" wrapText="1"/>
    </xf>
    <xf numFmtId="0" fontId="31" fillId="4" borderId="1" xfId="0" applyFont="1" applyFill="1" applyBorder="1" applyAlignment="1">
      <alignment horizontal="left" vertical="top" wrapText="1"/>
    </xf>
    <xf numFmtId="0" fontId="86" fillId="0" borderId="4" xfId="0" applyFont="1" applyBorder="1" applyAlignment="1">
      <alignment horizontal="center" vertical="center" wrapText="1"/>
    </xf>
    <xf numFmtId="0" fontId="86" fillId="0" borderId="3" xfId="0" applyFont="1" applyBorder="1" applyAlignment="1">
      <alignment horizontal="center" vertical="center" wrapText="1"/>
    </xf>
    <xf numFmtId="0" fontId="84" fillId="4" borderId="16" xfId="5" applyFont="1" applyFill="1" applyBorder="1" applyAlignment="1">
      <alignment horizontal="left" vertical="top" wrapText="1"/>
    </xf>
    <xf numFmtId="0" fontId="84" fillId="4" borderId="19" xfId="5" applyFont="1" applyFill="1" applyBorder="1" applyAlignment="1">
      <alignment horizontal="left" vertical="top"/>
    </xf>
    <xf numFmtId="0" fontId="84" fillId="4" borderId="12" xfId="5" applyFont="1" applyFill="1" applyBorder="1" applyAlignment="1">
      <alignment horizontal="left" vertical="top"/>
    </xf>
    <xf numFmtId="0" fontId="84" fillId="4" borderId="8" xfId="5" applyFont="1" applyFill="1" applyBorder="1" applyAlignment="1">
      <alignment horizontal="left" vertical="top"/>
    </xf>
    <xf numFmtId="0" fontId="84" fillId="4" borderId="0" xfId="5" applyFont="1" applyFill="1" applyAlignment="1">
      <alignment horizontal="left" vertical="top"/>
    </xf>
    <xf numFmtId="0" fontId="84" fillId="4" borderId="20" xfId="5" applyFont="1" applyFill="1" applyBorder="1" applyAlignment="1">
      <alignment horizontal="left" vertical="top"/>
    </xf>
    <xf numFmtId="0" fontId="84" fillId="4" borderId="6" xfId="5" applyFont="1" applyFill="1" applyBorder="1" applyAlignment="1">
      <alignment horizontal="left" vertical="top"/>
    </xf>
    <xf numFmtId="0" fontId="84" fillId="4" borderId="9" xfId="5" applyFont="1" applyFill="1" applyBorder="1" applyAlignment="1">
      <alignment horizontal="left" vertical="top"/>
    </xf>
    <xf numFmtId="0" fontId="84" fillId="4" borderId="10" xfId="5" applyFont="1" applyFill="1" applyBorder="1" applyAlignment="1">
      <alignment horizontal="left" vertical="top"/>
    </xf>
    <xf numFmtId="0" fontId="84" fillId="4" borderId="16" xfId="0" applyFont="1" applyFill="1" applyBorder="1" applyAlignment="1">
      <alignment horizontal="left" vertical="center"/>
    </xf>
    <xf numFmtId="0" fontId="84" fillId="4" borderId="19" xfId="0" applyFont="1" applyFill="1" applyBorder="1" applyAlignment="1">
      <alignment horizontal="left" vertical="center"/>
    </xf>
    <xf numFmtId="0" fontId="84" fillId="4" borderId="12" xfId="0" applyFont="1" applyFill="1" applyBorder="1" applyAlignment="1">
      <alignment horizontal="left" vertical="center"/>
    </xf>
    <xf numFmtId="0" fontId="84" fillId="4" borderId="8" xfId="0" applyFont="1" applyFill="1" applyBorder="1" applyAlignment="1">
      <alignment horizontal="left" vertical="center"/>
    </xf>
    <xf numFmtId="0" fontId="84" fillId="4" borderId="0" xfId="0" applyFont="1" applyFill="1" applyAlignment="1">
      <alignment horizontal="left" vertical="center"/>
    </xf>
    <xf numFmtId="0" fontId="84" fillId="4" borderId="20" xfId="0" applyFont="1" applyFill="1" applyBorder="1" applyAlignment="1">
      <alignment horizontal="left" vertical="center"/>
    </xf>
    <xf numFmtId="0" fontId="84" fillId="4" borderId="6" xfId="0" applyFont="1" applyFill="1" applyBorder="1" applyAlignment="1">
      <alignment horizontal="left" vertical="center"/>
    </xf>
    <xf numFmtId="0" fontId="84" fillId="4" borderId="9" xfId="0" applyFont="1" applyFill="1" applyBorder="1" applyAlignment="1">
      <alignment horizontal="left" vertical="center"/>
    </xf>
    <xf numFmtId="0" fontId="84" fillId="4" borderId="10" xfId="0" applyFont="1" applyFill="1" applyBorder="1" applyAlignment="1">
      <alignment horizontal="left" vertical="center"/>
    </xf>
    <xf numFmtId="0" fontId="84" fillId="18" borderId="16" xfId="0" applyFont="1" applyFill="1" applyBorder="1" applyAlignment="1">
      <alignment horizontal="left" vertical="center"/>
    </xf>
    <xf numFmtId="0" fontId="84" fillId="18" borderId="19" xfId="0" applyFont="1" applyFill="1" applyBorder="1" applyAlignment="1">
      <alignment horizontal="left" vertical="center"/>
    </xf>
    <xf numFmtId="0" fontId="84" fillId="18" borderId="12" xfId="0" applyFont="1" applyFill="1" applyBorder="1" applyAlignment="1">
      <alignment horizontal="left" vertical="center"/>
    </xf>
    <xf numFmtId="0" fontId="84" fillId="18" borderId="8" xfId="0" applyFont="1" applyFill="1" applyBorder="1" applyAlignment="1">
      <alignment horizontal="left" vertical="center"/>
    </xf>
    <xf numFmtId="0" fontId="84" fillId="18" borderId="0" xfId="0" applyFont="1" applyFill="1" applyAlignment="1">
      <alignment horizontal="left" vertical="center"/>
    </xf>
    <xf numFmtId="0" fontId="84" fillId="18" borderId="20" xfId="0" applyFont="1" applyFill="1" applyBorder="1" applyAlignment="1">
      <alignment horizontal="left" vertical="center"/>
    </xf>
    <xf numFmtId="0" fontId="84" fillId="18" borderId="6" xfId="0" applyFont="1" applyFill="1" applyBorder="1" applyAlignment="1">
      <alignment horizontal="left" vertical="center"/>
    </xf>
    <xf numFmtId="0" fontId="84" fillId="18" borderId="9" xfId="0" applyFont="1" applyFill="1" applyBorder="1" applyAlignment="1">
      <alignment horizontal="left" vertical="center"/>
    </xf>
    <xf numFmtId="0" fontId="84" fillId="18" borderId="10" xfId="0" applyFont="1" applyFill="1" applyBorder="1" applyAlignment="1">
      <alignment horizontal="left" vertical="center"/>
    </xf>
    <xf numFmtId="0" fontId="39" fillId="4" borderId="16" xfId="0" applyFont="1" applyFill="1" applyBorder="1" applyAlignment="1">
      <alignment horizontal="left" vertical="center"/>
    </xf>
    <xf numFmtId="0" fontId="39" fillId="4" borderId="19" xfId="0" applyFont="1" applyFill="1" applyBorder="1" applyAlignment="1">
      <alignment horizontal="left" vertical="center"/>
    </xf>
    <xf numFmtId="0" fontId="39" fillId="4" borderId="12" xfId="0" applyFont="1" applyFill="1" applyBorder="1" applyAlignment="1">
      <alignment horizontal="left" vertical="center"/>
    </xf>
    <xf numFmtId="0" fontId="39" fillId="4" borderId="8" xfId="0" applyFont="1" applyFill="1" applyBorder="1" applyAlignment="1">
      <alignment horizontal="left" vertical="center"/>
    </xf>
    <xf numFmtId="0" fontId="39" fillId="4" borderId="0" xfId="0" applyFont="1" applyFill="1" applyAlignment="1">
      <alignment horizontal="left" vertical="center"/>
    </xf>
    <xf numFmtId="0" fontId="39" fillId="4" borderId="20" xfId="0" applyFont="1" applyFill="1" applyBorder="1" applyAlignment="1">
      <alignment horizontal="left" vertical="center"/>
    </xf>
    <xf numFmtId="0" fontId="39" fillId="4" borderId="6" xfId="0" applyFont="1" applyFill="1" applyBorder="1" applyAlignment="1">
      <alignment horizontal="left" vertical="center"/>
    </xf>
    <xf numFmtId="0" fontId="39" fillId="4" borderId="9" xfId="0" applyFont="1" applyFill="1" applyBorder="1" applyAlignment="1">
      <alignment horizontal="left" vertical="center"/>
    </xf>
    <xf numFmtId="0" fontId="39" fillId="4" borderId="10" xfId="0" applyFont="1" applyFill="1" applyBorder="1" applyAlignment="1">
      <alignment horizontal="left" vertical="center"/>
    </xf>
    <xf numFmtId="0" fontId="32" fillId="4" borderId="1" xfId="0" applyFont="1" applyFill="1" applyBorder="1" applyAlignment="1">
      <alignment horizontal="left" vertical="center"/>
    </xf>
    <xf numFmtId="0" fontId="6" fillId="4" borderId="1" xfId="0" applyFont="1" applyFill="1" applyBorder="1" applyAlignment="1">
      <alignment horizontal="left" vertical="top"/>
    </xf>
    <xf numFmtId="0" fontId="37" fillId="22" borderId="1" xfId="0" applyFont="1" applyFill="1" applyBorder="1" applyAlignment="1">
      <alignment horizontal="center" vertical="center"/>
    </xf>
    <xf numFmtId="0" fontId="39" fillId="7" borderId="4" xfId="0" applyFont="1" applyFill="1" applyBorder="1" applyAlignment="1">
      <alignment horizontal="center" vertical="center"/>
    </xf>
    <xf numFmtId="0" fontId="39" fillId="7" borderId="3" xfId="0" applyFont="1" applyFill="1" applyBorder="1" applyAlignment="1">
      <alignment horizontal="center" vertical="center"/>
    </xf>
    <xf numFmtId="0" fontId="6" fillId="105" borderId="5" xfId="0" applyFont="1" applyFill="1" applyBorder="1" applyAlignment="1">
      <alignment horizontal="center" vertical="center"/>
    </xf>
    <xf numFmtId="0" fontId="6" fillId="105" borderId="7" xfId="0" applyFont="1" applyFill="1" applyBorder="1" applyAlignment="1">
      <alignment horizontal="center" vertical="center"/>
    </xf>
    <xf numFmtId="0" fontId="6" fillId="105" borderId="2" xfId="0" applyFont="1" applyFill="1" applyBorder="1" applyAlignment="1">
      <alignment horizontal="center" vertical="center"/>
    </xf>
    <xf numFmtId="0" fontId="6" fillId="105" borderId="16" xfId="0" applyFont="1" applyFill="1" applyBorder="1" applyAlignment="1">
      <alignment horizontal="center" vertical="center"/>
    </xf>
    <xf numFmtId="0" fontId="6" fillId="105" borderId="12" xfId="0" applyFont="1" applyFill="1" applyBorder="1" applyAlignment="1">
      <alignment horizontal="center" vertical="center"/>
    </xf>
    <xf numFmtId="0" fontId="6" fillId="105" borderId="8" xfId="0" applyFont="1" applyFill="1" applyBorder="1" applyAlignment="1">
      <alignment horizontal="center" vertical="center"/>
    </xf>
    <xf numFmtId="0" fontId="6" fillId="105" borderId="20" xfId="0" applyFont="1" applyFill="1" applyBorder="1" applyAlignment="1">
      <alignment horizontal="center" vertical="center"/>
    </xf>
    <xf numFmtId="0" fontId="6" fillId="105" borderId="6" xfId="0" applyFont="1" applyFill="1" applyBorder="1" applyAlignment="1">
      <alignment horizontal="center" vertical="center"/>
    </xf>
    <xf numFmtId="0" fontId="6" fillId="105" borderId="10" xfId="0" applyFont="1" applyFill="1" applyBorder="1" applyAlignment="1">
      <alignment horizontal="center" vertical="center"/>
    </xf>
    <xf numFmtId="0" fontId="92" fillId="105" borderId="5" xfId="0" applyFont="1" applyFill="1" applyBorder="1" applyAlignment="1">
      <alignment horizontal="center" vertical="center"/>
    </xf>
    <xf numFmtId="0" fontId="92" fillId="105" borderId="7" xfId="0" applyFont="1" applyFill="1" applyBorder="1" applyAlignment="1">
      <alignment horizontal="center" vertical="center"/>
    </xf>
    <xf numFmtId="0" fontId="92" fillId="105" borderId="2" xfId="0" applyFont="1" applyFill="1" applyBorder="1" applyAlignment="1">
      <alignment horizontal="center" vertical="center"/>
    </xf>
    <xf numFmtId="0" fontId="39" fillId="4" borderId="16" xfId="0" applyFont="1" applyFill="1" applyBorder="1" applyAlignment="1">
      <alignment horizontal="center" vertical="center" wrapText="1"/>
    </xf>
    <xf numFmtId="0" fontId="39" fillId="4" borderId="12" xfId="0" applyFont="1" applyFill="1" applyBorder="1" applyAlignment="1">
      <alignment horizontal="center" vertical="center" wrapText="1"/>
    </xf>
    <xf numFmtId="0" fontId="39" fillId="4" borderId="8" xfId="0" applyFont="1" applyFill="1" applyBorder="1" applyAlignment="1">
      <alignment horizontal="center" vertical="center" wrapText="1"/>
    </xf>
    <xf numFmtId="0" fontId="39" fillId="4" borderId="20" xfId="0" applyFont="1" applyFill="1" applyBorder="1" applyAlignment="1">
      <alignment horizontal="center" vertical="center" wrapText="1"/>
    </xf>
    <xf numFmtId="0" fontId="39" fillId="4" borderId="6" xfId="0" applyFont="1" applyFill="1" applyBorder="1" applyAlignment="1">
      <alignment horizontal="center" vertical="center" wrapText="1"/>
    </xf>
    <xf numFmtId="0" fontId="39" fillId="4" borderId="10" xfId="0" applyFont="1" applyFill="1" applyBorder="1" applyAlignment="1">
      <alignment horizontal="center" vertical="center" wrapText="1"/>
    </xf>
    <xf numFmtId="0" fontId="84" fillId="4" borderId="8" xfId="0" applyFont="1" applyFill="1" applyBorder="1" applyAlignment="1">
      <alignment horizontal="center" vertical="center"/>
    </xf>
    <xf numFmtId="0" fontId="84" fillId="4" borderId="20" xfId="0" applyFont="1" applyFill="1" applyBorder="1" applyAlignment="1">
      <alignment horizontal="center" vertical="center"/>
    </xf>
    <xf numFmtId="0" fontId="84" fillId="18" borderId="16" xfId="0" applyFont="1" applyFill="1" applyBorder="1" applyAlignment="1">
      <alignment vertical="center"/>
    </xf>
    <xf numFmtId="0" fontId="84" fillId="18" borderId="12" xfId="0" applyFont="1" applyFill="1" applyBorder="1" applyAlignment="1">
      <alignment vertical="center"/>
    </xf>
    <xf numFmtId="0" fontId="84" fillId="18" borderId="8" xfId="0" applyFont="1" applyFill="1" applyBorder="1" applyAlignment="1">
      <alignment vertical="center"/>
    </xf>
    <xf numFmtId="0" fontId="84" fillId="18" borderId="20" xfId="0" applyFont="1" applyFill="1" applyBorder="1" applyAlignment="1">
      <alignment vertical="center"/>
    </xf>
    <xf numFmtId="0" fontId="84" fillId="18" borderId="6" xfId="0" applyFont="1" applyFill="1" applyBorder="1" applyAlignment="1">
      <alignment vertical="center"/>
    </xf>
    <xf numFmtId="0" fontId="84" fillId="18" borderId="10" xfId="0" applyFont="1" applyFill="1" applyBorder="1" applyAlignment="1">
      <alignment vertical="center"/>
    </xf>
    <xf numFmtId="0" fontId="79" fillId="105" borderId="5" xfId="0" applyFont="1" applyFill="1" applyBorder="1" applyAlignment="1">
      <alignment horizontal="center" vertical="center"/>
    </xf>
    <xf numFmtId="0" fontId="79" fillId="105" borderId="7" xfId="0" applyFont="1" applyFill="1" applyBorder="1" applyAlignment="1">
      <alignment horizontal="center" vertical="center"/>
    </xf>
    <xf numFmtId="0" fontId="79" fillId="105" borderId="2" xfId="0" applyFont="1" applyFill="1" applyBorder="1" applyAlignment="1">
      <alignment horizontal="center" vertical="center"/>
    </xf>
    <xf numFmtId="0" fontId="79" fillId="105" borderId="16" xfId="0" applyFont="1" applyFill="1" applyBorder="1" applyAlignment="1">
      <alignment horizontal="center" vertical="center"/>
    </xf>
    <xf numFmtId="0" fontId="79" fillId="105" borderId="8" xfId="0" applyFont="1" applyFill="1" applyBorder="1" applyAlignment="1">
      <alignment horizontal="center" vertical="center"/>
    </xf>
    <xf numFmtId="0" fontId="79" fillId="105" borderId="6" xfId="0" applyFont="1" applyFill="1" applyBorder="1" applyAlignment="1">
      <alignment horizontal="center" vertical="center"/>
    </xf>
    <xf numFmtId="0" fontId="79" fillId="106" borderId="16" xfId="0" applyFont="1" applyFill="1" applyBorder="1" applyAlignment="1">
      <alignment horizontal="center" vertical="center"/>
    </xf>
    <xf numFmtId="0" fontId="79" fillId="106" borderId="8" xfId="0" applyFont="1" applyFill="1" applyBorder="1" applyAlignment="1">
      <alignment horizontal="center" vertical="center"/>
    </xf>
    <xf numFmtId="0" fontId="79" fillId="106" borderId="6" xfId="0" applyFont="1" applyFill="1" applyBorder="1" applyAlignment="1">
      <alignment horizontal="center" vertical="center"/>
    </xf>
    <xf numFmtId="0" fontId="87" fillId="98" borderId="16" xfId="0" applyFont="1" applyFill="1" applyBorder="1" applyAlignment="1">
      <alignment horizontal="center" vertical="center"/>
    </xf>
    <xf numFmtId="0" fontId="87" fillId="98" borderId="12" xfId="0" applyFont="1" applyFill="1" applyBorder="1" applyAlignment="1">
      <alignment horizontal="center" vertical="center"/>
    </xf>
    <xf numFmtId="0" fontId="87" fillId="98" borderId="8" xfId="0" applyFont="1" applyFill="1" applyBorder="1" applyAlignment="1">
      <alignment horizontal="center" vertical="center"/>
    </xf>
    <xf numFmtId="0" fontId="87" fillId="98" borderId="20" xfId="0" applyFont="1" applyFill="1" applyBorder="1" applyAlignment="1">
      <alignment horizontal="center" vertical="center"/>
    </xf>
    <xf numFmtId="0" fontId="87" fillId="98" borderId="6" xfId="0" applyFont="1" applyFill="1" applyBorder="1" applyAlignment="1">
      <alignment horizontal="center" vertical="center"/>
    </xf>
    <xf numFmtId="0" fontId="87" fillId="98" borderId="10" xfId="0" applyFont="1" applyFill="1" applyBorder="1" applyAlignment="1">
      <alignment horizontal="center" vertical="center"/>
    </xf>
    <xf numFmtId="0" fontId="88" fillId="98" borderId="16" xfId="0" applyFont="1" applyFill="1" applyBorder="1" applyAlignment="1">
      <alignment horizontal="center" vertical="center"/>
    </xf>
    <xf numFmtId="0" fontId="88" fillId="98" borderId="12" xfId="0" applyFont="1" applyFill="1" applyBorder="1" applyAlignment="1">
      <alignment horizontal="center" vertical="center"/>
    </xf>
    <xf numFmtId="0" fontId="88" fillId="98" borderId="8" xfId="0" applyFont="1" applyFill="1" applyBorder="1" applyAlignment="1">
      <alignment horizontal="center" vertical="center"/>
    </xf>
    <xf numFmtId="0" fontId="88" fillId="98" borderId="20" xfId="0" applyFont="1" applyFill="1" applyBorder="1" applyAlignment="1">
      <alignment horizontal="center" vertical="center"/>
    </xf>
    <xf numFmtId="0" fontId="88" fillId="98" borderId="6" xfId="0" applyFont="1" applyFill="1" applyBorder="1" applyAlignment="1">
      <alignment horizontal="center" vertical="center"/>
    </xf>
    <xf numFmtId="0" fontId="88" fillId="98" borderId="10" xfId="0" applyFont="1" applyFill="1" applyBorder="1" applyAlignment="1">
      <alignment horizontal="center" vertical="center"/>
    </xf>
    <xf numFmtId="0" fontId="84" fillId="18" borderId="16" xfId="0" applyFont="1" applyFill="1" applyBorder="1" applyAlignment="1">
      <alignment horizontal="left" vertical="center" wrapText="1"/>
    </xf>
    <xf numFmtId="0" fontId="84" fillId="18" borderId="19" xfId="0" applyFont="1" applyFill="1" applyBorder="1" applyAlignment="1">
      <alignment horizontal="left" vertical="center" wrapText="1"/>
    </xf>
    <xf numFmtId="0" fontId="84" fillId="18" borderId="12" xfId="0" applyFont="1" applyFill="1" applyBorder="1" applyAlignment="1">
      <alignment horizontal="left" vertical="center" wrapText="1"/>
    </xf>
    <xf numFmtId="0" fontId="84" fillId="18" borderId="8" xfId="0" applyFont="1" applyFill="1" applyBorder="1" applyAlignment="1">
      <alignment horizontal="left" vertical="center" wrapText="1"/>
    </xf>
    <xf numFmtId="0" fontId="84" fillId="18" borderId="0" xfId="0" applyFont="1" applyFill="1" applyAlignment="1">
      <alignment horizontal="left" vertical="center" wrapText="1"/>
    </xf>
    <xf numFmtId="0" fontId="84" fillId="18" borderId="20" xfId="0" applyFont="1" applyFill="1" applyBorder="1" applyAlignment="1">
      <alignment horizontal="left" vertical="center" wrapText="1"/>
    </xf>
    <xf numFmtId="0" fontId="84" fillId="18" borderId="6" xfId="0" applyFont="1" applyFill="1" applyBorder="1" applyAlignment="1">
      <alignment horizontal="left" vertical="center" wrapText="1"/>
    </xf>
    <xf numFmtId="0" fontId="84" fillId="18" borderId="9" xfId="0" applyFont="1" applyFill="1" applyBorder="1" applyAlignment="1">
      <alignment horizontal="left" vertical="center" wrapText="1"/>
    </xf>
    <xf numFmtId="0" fontId="84" fillId="18" borderId="10" xfId="0" applyFont="1" applyFill="1" applyBorder="1" applyAlignment="1">
      <alignment horizontal="left" vertical="center" wrapText="1"/>
    </xf>
    <xf numFmtId="0" fontId="41" fillId="0" borderId="9" xfId="0" applyFont="1" applyBorder="1" applyAlignment="1">
      <alignment horizontal="left" vertical="center"/>
    </xf>
    <xf numFmtId="0" fontId="41" fillId="0" borderId="10" xfId="0" applyFont="1" applyBorder="1" applyAlignment="1">
      <alignment horizontal="left" vertical="center"/>
    </xf>
    <xf numFmtId="0" fontId="68" fillId="0" borderId="10" xfId="0" applyFont="1" applyBorder="1" applyAlignment="1">
      <alignment horizontal="left" vertical="center"/>
    </xf>
    <xf numFmtId="0" fontId="41" fillId="0" borderId="9" xfId="11" applyFont="1" applyBorder="1" applyAlignment="1">
      <alignment horizontal="left" vertical="center"/>
    </xf>
    <xf numFmtId="0" fontId="41" fillId="0" borderId="10" xfId="11" applyFont="1" applyBorder="1" applyAlignment="1">
      <alignment horizontal="left" vertical="center"/>
    </xf>
    <xf numFmtId="0" fontId="41" fillId="0" borderId="9" xfId="0" applyFont="1" applyBorder="1" applyAlignment="1">
      <alignment horizontal="center" vertical="center"/>
    </xf>
    <xf numFmtId="0" fontId="43" fillId="0" borderId="1" xfId="0" applyFont="1" applyBorder="1" applyAlignment="1">
      <alignment horizontal="left" vertical="center"/>
    </xf>
    <xf numFmtId="0" fontId="12" fillId="0" borderId="1" xfId="0" applyFont="1" applyBorder="1"/>
  </cellXfs>
  <cellStyles count="15">
    <cellStyle name="Hesaplama" xfId="1" builtinId="22"/>
    <cellStyle name="Normal" xfId="0" builtinId="0"/>
    <cellStyle name="Normal 2" xfId="2" xr:uid="{00000000-0005-0000-0000-000002000000}"/>
    <cellStyle name="Normal 2 2" xfId="3" xr:uid="{00000000-0005-0000-0000-000003000000}"/>
    <cellStyle name="Normal 2 2 2" xfId="4" xr:uid="{00000000-0005-0000-0000-000004000000}"/>
    <cellStyle name="Normal 2 3" xfId="5" xr:uid="{00000000-0005-0000-0000-000005000000}"/>
    <cellStyle name="Normal 2 4" xfId="6" xr:uid="{00000000-0005-0000-0000-000006000000}"/>
    <cellStyle name="Normal 2 5" xfId="7" xr:uid="{00000000-0005-0000-0000-000007000000}"/>
    <cellStyle name="Normal 2 5 2" xfId="12" xr:uid="{00000000-0005-0000-0000-000008000000}"/>
    <cellStyle name="Normal 2 5 2 2" xfId="14" xr:uid="{00000000-0005-0000-0000-000009000000}"/>
    <cellStyle name="Normal 2 5 3" xfId="13" xr:uid="{00000000-0005-0000-0000-00000A000000}"/>
    <cellStyle name="Normal 3" xfId="8" xr:uid="{00000000-0005-0000-0000-00000B000000}"/>
    <cellStyle name="Normal 4" xfId="9" xr:uid="{00000000-0005-0000-0000-00000C000000}"/>
    <cellStyle name="Normal 4 2" xfId="10" xr:uid="{00000000-0005-0000-0000-00000D000000}"/>
    <cellStyle name="Normal 5" xfId="11" xr:uid="{00000000-0005-0000-0000-00000E00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ebextensions/_rels/taskpanes.xml.rels><?xml version="1.0" encoding="UTF-8" standalone="yes"?>
<Relationships xmlns="http://schemas.openxmlformats.org/package/2006/relationships"><Relationship Id="rId3" Type="http://schemas.microsoft.com/office/2011/relationships/webextension" Target="webextension3.xml"/><Relationship Id="rId2" Type="http://schemas.microsoft.com/office/2011/relationships/webextension" Target="webextension2.xml"/><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5">
    <wetp:webextensionref xmlns:r="http://schemas.openxmlformats.org/officeDocument/2006/relationships" r:id="rId1"/>
  </wetp:taskpane>
  <wetp:taskpane dockstate="right" visibility="0" width="350" row="7">
    <wetp:webextensionref xmlns:r="http://schemas.openxmlformats.org/officeDocument/2006/relationships" r:id="rId2"/>
  </wetp:taskpane>
  <wetp:taskpane dockstate="right" visibility="0" width="350" row="8">
    <wetp:webextensionref xmlns:r="http://schemas.openxmlformats.org/officeDocument/2006/relationships" r:id="rId3"/>
  </wetp:taskpane>
</wetp:taskpanes>
</file>

<file path=xl/webextensions/webextension1.xml><?xml version="1.0" encoding="utf-8"?>
<we:webextension xmlns:we="http://schemas.microsoft.com/office/webextensions/webextension/2010/11" id="{22632464-33C6-4E46-AC14-03B89F4CDA17}">
  <we:reference id="wa200009404" version="1.0.0.5" store="en-US" storeType="OMEX"/>
  <we:alternateReferences>
    <we:reference id="WA200009404" version="1.0.0.5" store="" storeType="OMEX"/>
  </we:alternateReferences>
  <we:properties>
    <we:property name="Office.AutoShowTaskpaneWithDocument" value="true"/>
  </we:properties>
  <we:bindings/>
  <we:snapshot xmlns:r="http://schemas.openxmlformats.org/officeDocument/2006/relationships"/>
</we:webextension>
</file>

<file path=xl/webextensions/webextension2.xml><?xml version="1.0" encoding="utf-8"?>
<we:webextension xmlns:we="http://schemas.microsoft.com/office/webextensions/webextension/2010/11" id="{C7190812-D874-475F-862E-F28BD968489D}">
  <we:reference id="wa200005502" version="1.0.0.12" store="en-US" storeType="OMEX"/>
  <we:alternateReferences>
    <we:reference id="WA200005502" version="1.0.0.12" store="" storeType="OMEX"/>
  </we:alternateReferences>
  <we:properties>
    <we:property name="docId" value="&quot;nwwBhUHD3Z3GWhw8bEcVc&quot;"/>
  </we:properties>
  <we:bindings/>
  <we:snapshot xmlns:r="http://schemas.openxmlformats.org/officeDocument/2006/relationships"/>
</we:webextension>
</file>

<file path=xl/webextensions/webextension3.xml><?xml version="1.0" encoding="utf-8"?>
<we:webextension xmlns:we="http://schemas.microsoft.com/office/webextensions/webextension/2010/11" id="{B8DBDA75-52CB-412B-A083-03958FC45ECD}">
  <we:reference id="wa104379190" version="2.0.0.0" store="tr-TR" storeType="OMEX"/>
  <we:alternateReferences>
    <we:reference id="WA104379190" version="2.0.0.0" store="" storeType="OMEX"/>
  </we:alternateReferences>
  <we:properties/>
  <we:bindings>
    <we:binding id="RangeSelect" type="matrix" appref="{F66DCCCD-6CE7-492A-9560-48617472675F}"/>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P44"/>
  <sheetViews>
    <sheetView zoomScale="62" zoomScaleNormal="55" workbookViewId="0">
      <selection activeCell="A32" sqref="A32"/>
    </sheetView>
  </sheetViews>
  <sheetFormatPr defaultColWidth="11" defaultRowHeight="15.75" x14ac:dyDescent="0.25"/>
  <cols>
    <col min="1" max="1" width="139.25" style="3" bestFit="1" customWidth="1"/>
    <col min="2" max="2" width="12" style="3" bestFit="1" customWidth="1"/>
    <col min="3" max="3" width="60.25" style="3" bestFit="1" customWidth="1"/>
    <col min="4" max="4" width="55.375" style="3" bestFit="1" customWidth="1"/>
    <col min="5" max="5" width="24.125" style="3" bestFit="1" customWidth="1"/>
    <col min="6" max="6" width="16.5" style="3" bestFit="1" customWidth="1"/>
    <col min="7" max="7" width="17.625" style="3" bestFit="1" customWidth="1"/>
    <col min="8" max="8" width="26.5" style="3" bestFit="1" customWidth="1"/>
    <col min="9" max="9" width="26.5" style="3" customWidth="1"/>
    <col min="10" max="10" width="39.25" style="3" bestFit="1" customWidth="1"/>
    <col min="11" max="11" width="39.25" style="3" customWidth="1"/>
    <col min="12" max="12" width="32.625" style="3" bestFit="1" customWidth="1"/>
    <col min="13" max="13" width="32.625" style="3" customWidth="1"/>
    <col min="14" max="14" width="32.625" style="3" bestFit="1" customWidth="1"/>
    <col min="15" max="16384" width="11" style="3"/>
  </cols>
  <sheetData>
    <row r="2" spans="1:16" ht="15.75" customHeight="1" x14ac:dyDescent="0.25">
      <c r="A2" s="1484" t="s">
        <v>3205</v>
      </c>
      <c r="B2" s="1484"/>
      <c r="C2" s="1484"/>
      <c r="D2" s="1484"/>
      <c r="E2" s="1484"/>
      <c r="F2" s="1484"/>
      <c r="H2" s="41"/>
      <c r="I2" s="41"/>
      <c r="J2" s="40"/>
      <c r="K2" s="40"/>
      <c r="L2" s="40"/>
      <c r="M2" s="40"/>
      <c r="N2" s="40"/>
      <c r="O2" s="40"/>
    </row>
    <row r="3" spans="1:16" ht="68.099999999999994" customHeight="1" x14ac:dyDescent="0.25">
      <c r="A3" s="1485"/>
      <c r="B3" s="1485"/>
      <c r="C3" s="1485"/>
      <c r="D3" s="1485"/>
      <c r="E3" s="1485"/>
      <c r="F3" s="1485"/>
      <c r="J3" s="40"/>
      <c r="K3" s="40"/>
      <c r="L3" s="40"/>
      <c r="M3" s="40"/>
      <c r="N3" s="40"/>
      <c r="O3" s="40"/>
    </row>
    <row r="4" spans="1:16" ht="101.25" x14ac:dyDescent="0.3">
      <c r="A4" s="532" t="s">
        <v>2173</v>
      </c>
      <c r="B4" s="533" t="s">
        <v>2490</v>
      </c>
      <c r="C4" s="533" t="s">
        <v>2491</v>
      </c>
      <c r="D4" s="533" t="s">
        <v>47</v>
      </c>
      <c r="E4" s="533" t="s">
        <v>2492</v>
      </c>
      <c r="F4" s="548"/>
      <c r="J4" s="40"/>
      <c r="K4" s="40"/>
      <c r="L4" s="40"/>
      <c r="M4" s="40"/>
      <c r="N4" s="40"/>
      <c r="O4" s="40"/>
    </row>
    <row r="5" spans="1:16" ht="60.75" x14ac:dyDescent="0.25">
      <c r="A5" s="532" t="s">
        <v>32</v>
      </c>
      <c r="B5" s="534"/>
      <c r="C5" s="533"/>
      <c r="D5" s="534"/>
      <c r="E5" s="534"/>
      <c r="F5" s="535" t="s">
        <v>33</v>
      </c>
      <c r="G5"/>
      <c r="H5"/>
      <c r="I5"/>
      <c r="J5"/>
      <c r="K5"/>
      <c r="L5"/>
      <c r="M5"/>
      <c r="N5"/>
      <c r="O5"/>
      <c r="P5"/>
    </row>
    <row r="6" spans="1:16" ht="20.25" x14ac:dyDescent="0.25">
      <c r="A6" s="532" t="s">
        <v>10</v>
      </c>
      <c r="B6" s="1486" t="s">
        <v>3305</v>
      </c>
      <c r="C6" s="1486" t="s">
        <v>3306</v>
      </c>
      <c r="D6" s="1486" t="s">
        <v>3307</v>
      </c>
      <c r="E6" s="1486" t="s">
        <v>3308</v>
      </c>
      <c r="F6" s="1487"/>
      <c r="G6"/>
      <c r="H6"/>
      <c r="I6"/>
      <c r="J6"/>
      <c r="K6"/>
      <c r="L6"/>
      <c r="M6"/>
      <c r="N6"/>
      <c r="O6"/>
      <c r="P6"/>
    </row>
    <row r="7" spans="1:16" ht="20.25" x14ac:dyDescent="0.25">
      <c r="A7" s="525" t="s">
        <v>1</v>
      </c>
      <c r="B7" s="550"/>
      <c r="C7" s="550"/>
      <c r="D7" s="550">
        <v>36</v>
      </c>
      <c r="E7" s="550">
        <v>44</v>
      </c>
      <c r="F7" s="550">
        <f>E7+D7+C7+B7</f>
        <v>80</v>
      </c>
      <c r="G7"/>
      <c r="H7"/>
      <c r="I7"/>
      <c r="J7"/>
      <c r="K7"/>
      <c r="L7"/>
      <c r="M7"/>
      <c r="N7"/>
      <c r="O7"/>
      <c r="P7"/>
    </row>
    <row r="8" spans="1:16" s="39" customFormat="1" ht="20.25" x14ac:dyDescent="0.25">
      <c r="A8" s="526" t="s">
        <v>28</v>
      </c>
      <c r="B8" s="549"/>
      <c r="C8" s="549"/>
      <c r="D8" s="549">
        <v>18</v>
      </c>
      <c r="E8" s="549">
        <v>22</v>
      </c>
      <c r="F8" s="549">
        <f>E8+D8+C8+B8</f>
        <v>40</v>
      </c>
      <c r="G8"/>
      <c r="H8"/>
      <c r="I8"/>
      <c r="J8"/>
      <c r="K8"/>
      <c r="L8"/>
      <c r="M8"/>
      <c r="N8"/>
      <c r="O8"/>
      <c r="P8"/>
    </row>
    <row r="9" spans="1:16" s="39" customFormat="1" ht="20.25" x14ac:dyDescent="0.25">
      <c r="A9" s="528" t="s">
        <v>9</v>
      </c>
      <c r="B9" s="549"/>
      <c r="C9" s="549"/>
      <c r="D9" s="549"/>
      <c r="E9" s="549"/>
      <c r="F9" s="549"/>
      <c r="G9"/>
      <c r="H9"/>
      <c r="I9"/>
      <c r="J9"/>
      <c r="K9"/>
      <c r="L9"/>
      <c r="M9"/>
      <c r="N9"/>
      <c r="O9"/>
      <c r="P9"/>
    </row>
    <row r="10" spans="1:16" s="39" customFormat="1" ht="20.25" x14ac:dyDescent="0.25">
      <c r="A10" s="526" t="s">
        <v>44</v>
      </c>
      <c r="B10" s="549"/>
      <c r="C10" s="549"/>
      <c r="D10" s="549"/>
      <c r="E10" s="549"/>
      <c r="F10" s="549"/>
      <c r="G10"/>
      <c r="H10"/>
      <c r="I10"/>
      <c r="J10"/>
      <c r="K10"/>
      <c r="L10"/>
      <c r="M10"/>
      <c r="N10"/>
      <c r="O10"/>
      <c r="P10"/>
    </row>
    <row r="11" spans="1:16" s="39" customFormat="1" ht="20.25" x14ac:dyDescent="0.25">
      <c r="A11" s="528" t="s">
        <v>3287</v>
      </c>
      <c r="B11" s="549"/>
      <c r="C11" s="549"/>
      <c r="D11" s="549"/>
      <c r="E11" s="549"/>
      <c r="F11" s="549"/>
      <c r="G11"/>
      <c r="H11"/>
      <c r="I11"/>
      <c r="J11"/>
      <c r="K11"/>
      <c r="L11"/>
      <c r="M11"/>
      <c r="N11"/>
      <c r="O11"/>
      <c r="P11"/>
    </row>
    <row r="12" spans="1:16" ht="20.25" x14ac:dyDescent="0.25">
      <c r="A12" s="525" t="s">
        <v>0</v>
      </c>
      <c r="B12" s="550">
        <v>12</v>
      </c>
      <c r="C12" s="550">
        <v>13</v>
      </c>
      <c r="D12" s="550">
        <v>5</v>
      </c>
      <c r="E12" s="550">
        <v>11</v>
      </c>
      <c r="F12" s="550">
        <f t="shared" ref="F12:F23" si="0">E12+D12+C12+B12</f>
        <v>41</v>
      </c>
      <c r="G12"/>
      <c r="H12"/>
      <c r="I12"/>
      <c r="J12"/>
      <c r="K12"/>
      <c r="L12"/>
      <c r="M12"/>
      <c r="N12"/>
      <c r="O12"/>
      <c r="P12"/>
    </row>
    <row r="13" spans="1:16" s="39" customFormat="1" ht="20.25" x14ac:dyDescent="0.25">
      <c r="A13" s="526" t="s">
        <v>27</v>
      </c>
      <c r="B13" s="549"/>
      <c r="C13" s="549">
        <v>2</v>
      </c>
      <c r="D13" s="549">
        <v>2</v>
      </c>
      <c r="E13" s="549">
        <v>2</v>
      </c>
      <c r="F13" s="549">
        <f t="shared" si="0"/>
        <v>6</v>
      </c>
      <c r="G13"/>
      <c r="H13"/>
      <c r="I13"/>
      <c r="J13"/>
      <c r="K13"/>
      <c r="L13"/>
      <c r="M13"/>
      <c r="N13"/>
      <c r="O13"/>
      <c r="P13"/>
    </row>
    <row r="14" spans="1:16" ht="20.25" x14ac:dyDescent="0.25">
      <c r="A14" s="527" t="s">
        <v>53</v>
      </c>
      <c r="B14" s="550">
        <v>16</v>
      </c>
      <c r="C14" s="550">
        <v>20</v>
      </c>
      <c r="D14" s="550">
        <v>22</v>
      </c>
      <c r="E14" s="550">
        <v>20</v>
      </c>
      <c r="F14" s="550">
        <f t="shared" si="0"/>
        <v>78</v>
      </c>
      <c r="G14"/>
      <c r="H14"/>
      <c r="I14"/>
      <c r="J14"/>
      <c r="K14"/>
      <c r="L14"/>
      <c r="M14"/>
      <c r="N14"/>
      <c r="O14"/>
      <c r="P14"/>
    </row>
    <row r="15" spans="1:16" s="39" customFormat="1" ht="20.25" x14ac:dyDescent="0.25">
      <c r="A15" s="526" t="s">
        <v>54</v>
      </c>
      <c r="B15" s="549"/>
      <c r="C15" s="549"/>
      <c r="D15" s="549"/>
      <c r="E15" s="549"/>
      <c r="F15" s="550">
        <f t="shared" si="0"/>
        <v>0</v>
      </c>
      <c r="G15"/>
      <c r="H15"/>
      <c r="I15"/>
      <c r="J15"/>
      <c r="K15"/>
      <c r="L15"/>
      <c r="M15"/>
      <c r="N15"/>
      <c r="O15"/>
      <c r="P15"/>
    </row>
    <row r="16" spans="1:16" ht="20.25" x14ac:dyDescent="0.25">
      <c r="A16" s="527" t="s">
        <v>55</v>
      </c>
      <c r="B16" s="550">
        <v>12</v>
      </c>
      <c r="C16" s="550">
        <v>12</v>
      </c>
      <c r="D16" s="550"/>
      <c r="E16" s="550"/>
      <c r="F16" s="550">
        <f t="shared" si="0"/>
        <v>24</v>
      </c>
      <c r="G16"/>
      <c r="H16"/>
      <c r="I16"/>
      <c r="J16"/>
      <c r="K16"/>
      <c r="L16"/>
      <c r="M16"/>
      <c r="N16"/>
      <c r="O16"/>
      <c r="P16"/>
    </row>
    <row r="17" spans="1:16" s="39" customFormat="1" ht="20.25" x14ac:dyDescent="0.25">
      <c r="A17" s="525" t="s">
        <v>20</v>
      </c>
      <c r="B17" s="550"/>
      <c r="C17" s="550">
        <v>10</v>
      </c>
      <c r="D17" s="550">
        <v>22</v>
      </c>
      <c r="E17" s="550">
        <v>22</v>
      </c>
      <c r="F17" s="550">
        <f t="shared" si="0"/>
        <v>54</v>
      </c>
      <c r="G17"/>
      <c r="H17"/>
      <c r="I17"/>
      <c r="J17"/>
      <c r="K17"/>
      <c r="L17"/>
      <c r="M17"/>
      <c r="N17"/>
      <c r="O17"/>
      <c r="P17"/>
    </row>
    <row r="18" spans="1:16" ht="20.25" x14ac:dyDescent="0.25">
      <c r="A18" s="526" t="s">
        <v>26</v>
      </c>
      <c r="B18" s="549"/>
      <c r="C18" s="1479">
        <v>2</v>
      </c>
      <c r="D18" s="549">
        <v>16</v>
      </c>
      <c r="E18" s="549">
        <v>4</v>
      </c>
      <c r="F18" s="549">
        <f t="shared" si="0"/>
        <v>22</v>
      </c>
      <c r="G18"/>
      <c r="H18"/>
      <c r="I18"/>
      <c r="J18"/>
      <c r="K18"/>
      <c r="L18"/>
      <c r="M18"/>
      <c r="N18"/>
      <c r="O18"/>
      <c r="P18"/>
    </row>
    <row r="19" spans="1:16" s="39" customFormat="1" ht="20.25" x14ac:dyDescent="0.25">
      <c r="A19" s="527" t="s">
        <v>59</v>
      </c>
      <c r="B19" s="550">
        <v>9</v>
      </c>
      <c r="C19" s="550">
        <v>9</v>
      </c>
      <c r="D19" s="550"/>
      <c r="E19" s="550"/>
      <c r="F19" s="550">
        <f t="shared" si="0"/>
        <v>18</v>
      </c>
      <c r="G19"/>
      <c r="H19"/>
      <c r="I19"/>
      <c r="J19"/>
      <c r="K19"/>
      <c r="L19"/>
      <c r="M19"/>
      <c r="N19"/>
      <c r="O19"/>
      <c r="P19"/>
    </row>
    <row r="20" spans="1:16" ht="20.25" x14ac:dyDescent="0.25">
      <c r="A20" s="525" t="s">
        <v>5</v>
      </c>
      <c r="B20" s="550"/>
      <c r="C20" s="550"/>
      <c r="D20" s="550">
        <v>25</v>
      </c>
      <c r="E20" s="550">
        <v>12</v>
      </c>
      <c r="F20" s="550">
        <f t="shared" si="0"/>
        <v>37</v>
      </c>
      <c r="G20"/>
      <c r="H20"/>
      <c r="I20"/>
      <c r="J20"/>
      <c r="K20"/>
      <c r="L20"/>
      <c r="M20"/>
      <c r="N20"/>
      <c r="O20"/>
      <c r="P20"/>
    </row>
    <row r="21" spans="1:16" s="39" customFormat="1" ht="20.25" x14ac:dyDescent="0.25">
      <c r="A21" s="526" t="s">
        <v>29</v>
      </c>
      <c r="B21" s="549"/>
      <c r="C21" s="549"/>
      <c r="D21" s="549">
        <v>15</v>
      </c>
      <c r="E21" s="549">
        <v>8</v>
      </c>
      <c r="F21" s="549">
        <f t="shared" si="0"/>
        <v>23</v>
      </c>
      <c r="G21"/>
      <c r="H21"/>
      <c r="I21"/>
      <c r="J21"/>
      <c r="K21"/>
      <c r="L21"/>
      <c r="M21"/>
      <c r="N21"/>
      <c r="O21"/>
      <c r="P21"/>
    </row>
    <row r="22" spans="1:16" ht="20.25" x14ac:dyDescent="0.25">
      <c r="A22" s="528" t="s">
        <v>45</v>
      </c>
      <c r="B22" s="550">
        <v>3</v>
      </c>
      <c r="C22" s="550"/>
      <c r="D22" s="550">
        <v>5</v>
      </c>
      <c r="E22" s="550">
        <v>3</v>
      </c>
      <c r="F22" s="550">
        <f t="shared" si="0"/>
        <v>11</v>
      </c>
      <c r="G22"/>
      <c r="H22"/>
      <c r="I22"/>
      <c r="J22"/>
      <c r="K22"/>
      <c r="L22"/>
      <c r="M22"/>
      <c r="N22"/>
      <c r="O22"/>
      <c r="P22"/>
    </row>
    <row r="23" spans="1:16" s="39" customFormat="1" ht="20.25" x14ac:dyDescent="0.25">
      <c r="A23" s="526" t="s">
        <v>46</v>
      </c>
      <c r="B23" s="549">
        <v>4</v>
      </c>
      <c r="C23" s="549">
        <v>5</v>
      </c>
      <c r="D23" s="549">
        <v>8</v>
      </c>
      <c r="E23" s="549">
        <v>10</v>
      </c>
      <c r="F23" s="549">
        <f t="shared" si="0"/>
        <v>27</v>
      </c>
      <c r="G23"/>
      <c r="H23"/>
      <c r="I23"/>
      <c r="J23"/>
      <c r="K23"/>
      <c r="L23"/>
      <c r="M23"/>
      <c r="N23"/>
      <c r="O23"/>
      <c r="P23"/>
    </row>
    <row r="24" spans="1:16" ht="20.25" x14ac:dyDescent="0.25">
      <c r="A24" s="528" t="s">
        <v>2451</v>
      </c>
      <c r="B24" s="550">
        <v>9</v>
      </c>
      <c r="C24" s="550"/>
      <c r="D24" s="550"/>
      <c r="E24" s="550">
        <v>3</v>
      </c>
      <c r="F24" s="550">
        <v>12</v>
      </c>
      <c r="G24"/>
      <c r="H24"/>
      <c r="I24"/>
      <c r="J24"/>
      <c r="K24"/>
      <c r="L24"/>
      <c r="M24"/>
      <c r="N24"/>
      <c r="O24"/>
      <c r="P24"/>
    </row>
    <row r="25" spans="1:16" s="39" customFormat="1" ht="20.25" x14ac:dyDescent="0.25">
      <c r="A25" s="526" t="s">
        <v>3179</v>
      </c>
      <c r="B25" s="550"/>
      <c r="C25" s="549">
        <v>9</v>
      </c>
      <c r="D25" s="549">
        <v>9</v>
      </c>
      <c r="E25" s="549">
        <v>2</v>
      </c>
      <c r="F25" s="549">
        <v>20</v>
      </c>
      <c r="G25"/>
      <c r="H25"/>
      <c r="I25"/>
      <c r="J25"/>
      <c r="K25"/>
      <c r="L25"/>
      <c r="M25"/>
      <c r="N25"/>
      <c r="O25"/>
      <c r="P25"/>
    </row>
    <row r="26" spans="1:16" s="39" customFormat="1" ht="20.25" x14ac:dyDescent="0.25">
      <c r="A26" s="525" t="s">
        <v>9</v>
      </c>
      <c r="B26" s="550">
        <v>37</v>
      </c>
      <c r="C26" s="550">
        <v>20</v>
      </c>
      <c r="D26" s="550">
        <v>6</v>
      </c>
      <c r="E26" s="550">
        <v>18</v>
      </c>
      <c r="F26" s="550">
        <f t="shared" ref="F26:F34" si="1">E26+D26+C26+B26</f>
        <v>81</v>
      </c>
      <c r="G26"/>
      <c r="H26"/>
      <c r="I26"/>
      <c r="J26"/>
      <c r="K26"/>
      <c r="L26"/>
      <c r="M26"/>
      <c r="N26"/>
      <c r="O26"/>
      <c r="P26"/>
    </row>
    <row r="27" spans="1:16" s="39" customFormat="1" ht="20.25" x14ac:dyDescent="0.25">
      <c r="A27" s="526" t="s">
        <v>44</v>
      </c>
      <c r="B27" s="549">
        <v>8</v>
      </c>
      <c r="C27" s="549">
        <v>6</v>
      </c>
      <c r="D27" s="549"/>
      <c r="E27" s="549"/>
      <c r="F27" s="549">
        <f t="shared" si="1"/>
        <v>14</v>
      </c>
      <c r="G27"/>
      <c r="H27"/>
      <c r="I27"/>
      <c r="J27"/>
      <c r="K27"/>
      <c r="L27"/>
      <c r="M27"/>
      <c r="N27"/>
      <c r="O27"/>
      <c r="P27"/>
    </row>
    <row r="28" spans="1:16" ht="20.25" x14ac:dyDescent="0.25">
      <c r="A28" s="527" t="s">
        <v>49</v>
      </c>
      <c r="B28" s="550">
        <v>46</v>
      </c>
      <c r="C28" s="1480">
        <v>24</v>
      </c>
      <c r="D28" s="550"/>
      <c r="E28" s="550"/>
      <c r="F28" s="550">
        <f t="shared" si="1"/>
        <v>70</v>
      </c>
      <c r="G28"/>
      <c r="H28"/>
      <c r="I28"/>
      <c r="J28"/>
      <c r="K28"/>
      <c r="L28"/>
      <c r="M28"/>
      <c r="N28"/>
      <c r="O28"/>
      <c r="P28"/>
    </row>
    <row r="29" spans="1:16" ht="20.25" x14ac:dyDescent="0.25">
      <c r="A29" s="526" t="s">
        <v>52</v>
      </c>
      <c r="B29" s="549">
        <v>10</v>
      </c>
      <c r="C29" s="549">
        <v>10</v>
      </c>
      <c r="D29" s="549"/>
      <c r="E29" s="549"/>
      <c r="F29" s="549">
        <f t="shared" si="1"/>
        <v>20</v>
      </c>
      <c r="G29"/>
      <c r="H29"/>
      <c r="I29"/>
      <c r="J29"/>
      <c r="K29"/>
      <c r="L29"/>
      <c r="M29"/>
      <c r="N29"/>
      <c r="O29"/>
      <c r="P29"/>
    </row>
    <row r="30" spans="1:16" ht="20.25" x14ac:dyDescent="0.25">
      <c r="A30" s="528" t="s">
        <v>56</v>
      </c>
      <c r="B30" s="550"/>
      <c r="C30" s="550">
        <v>8</v>
      </c>
      <c r="D30" s="550"/>
      <c r="E30" s="550"/>
      <c r="F30" s="550">
        <f t="shared" si="1"/>
        <v>8</v>
      </c>
      <c r="G30" s="536"/>
    </row>
    <row r="31" spans="1:16" ht="20.25" x14ac:dyDescent="0.25">
      <c r="A31" s="527" t="s">
        <v>1894</v>
      </c>
      <c r="B31" s="550"/>
      <c r="C31" s="550"/>
      <c r="D31" s="550"/>
      <c r="E31" s="550">
        <v>13</v>
      </c>
      <c r="F31" s="550">
        <f t="shared" si="1"/>
        <v>13</v>
      </c>
      <c r="G31" s="536"/>
    </row>
    <row r="32" spans="1:16" ht="20.25" x14ac:dyDescent="0.25">
      <c r="A32" s="525" t="s">
        <v>21</v>
      </c>
      <c r="B32" s="550"/>
      <c r="C32" s="550"/>
      <c r="D32" s="550">
        <v>20</v>
      </c>
      <c r="E32" s="550"/>
      <c r="F32" s="550">
        <f t="shared" si="1"/>
        <v>20</v>
      </c>
      <c r="G32" s="536"/>
    </row>
    <row r="33" spans="1:7" ht="20.25" x14ac:dyDescent="0.25">
      <c r="A33" s="526" t="s">
        <v>3309</v>
      </c>
      <c r="B33" s="1483"/>
      <c r="C33" s="549"/>
      <c r="D33" s="549"/>
      <c r="E33" s="549"/>
      <c r="F33" s="550">
        <f t="shared" si="1"/>
        <v>0</v>
      </c>
      <c r="G33" s="536"/>
    </row>
    <row r="34" spans="1:7" ht="20.25" x14ac:dyDescent="0.25">
      <c r="A34" s="527" t="s">
        <v>58</v>
      </c>
      <c r="B34" s="1406">
        <v>12</v>
      </c>
      <c r="C34" s="550"/>
      <c r="D34" s="550">
        <v>9</v>
      </c>
      <c r="E34" s="550"/>
      <c r="F34" s="550">
        <f t="shared" si="1"/>
        <v>21</v>
      </c>
      <c r="G34" s="536"/>
    </row>
    <row r="35" spans="1:7" ht="20.25" x14ac:dyDescent="0.25">
      <c r="A35" s="1478"/>
      <c r="B35" s="1481"/>
      <c r="C35" s="549"/>
      <c r="D35" s="549"/>
      <c r="E35" s="549"/>
      <c r="F35" s="549"/>
      <c r="G35" s="536"/>
    </row>
    <row r="36" spans="1:7" ht="20.25" x14ac:dyDescent="0.25">
      <c r="A36" s="1478"/>
      <c r="B36" s="1481"/>
      <c r="C36" s="549"/>
      <c r="D36" s="549"/>
      <c r="E36" s="549"/>
      <c r="F36" s="549"/>
      <c r="G36" s="536"/>
    </row>
    <row r="37" spans="1:7" ht="20.25" x14ac:dyDescent="0.3">
      <c r="A37" s="1482"/>
      <c r="B37" s="1482"/>
      <c r="C37" s="1482"/>
      <c r="D37" s="1482"/>
      <c r="E37" s="1482"/>
      <c r="F37" s="1482"/>
      <c r="G37" s="536" t="s">
        <v>3180</v>
      </c>
    </row>
    <row r="38" spans="1:7" ht="20.25" x14ac:dyDescent="0.3">
      <c r="A38" s="529" t="s">
        <v>30</v>
      </c>
      <c r="B38" s="524">
        <v>156</v>
      </c>
      <c r="C38" s="524">
        <v>116</v>
      </c>
      <c r="D38" s="524">
        <f>D7+D12+D14+D16+D18+D20+D22+D24+D26+D28+D29+D30+D31</f>
        <v>115</v>
      </c>
      <c r="E38" s="524">
        <v>146</v>
      </c>
      <c r="F38" s="524">
        <f>E38+D38+C38+B38</f>
        <v>533</v>
      </c>
      <c r="G38" s="1407">
        <v>0.77</v>
      </c>
    </row>
    <row r="39" spans="1:7" ht="20.25" x14ac:dyDescent="0.3">
      <c r="A39" s="530" t="s">
        <v>31</v>
      </c>
      <c r="B39" s="80">
        <f>B8+B13+B15+B17+B19+B21+B23+B25+B27</f>
        <v>21</v>
      </c>
      <c r="C39" s="80">
        <v>34</v>
      </c>
      <c r="D39" s="80">
        <v>68</v>
      </c>
      <c r="E39" s="80">
        <v>48</v>
      </c>
      <c r="F39" s="80">
        <f>E39+D39+C39+B39</f>
        <v>171</v>
      </c>
      <c r="G39" s="1408">
        <v>0.23</v>
      </c>
    </row>
    <row r="40" spans="1:7" ht="20.25" x14ac:dyDescent="0.25">
      <c r="A40" s="531" t="s">
        <v>2</v>
      </c>
      <c r="B40" s="524">
        <f>B38+B39</f>
        <v>177</v>
      </c>
      <c r="C40" s="524">
        <f>C38+C39</f>
        <v>150</v>
      </c>
      <c r="D40" s="524">
        <f>D38+D39</f>
        <v>183</v>
      </c>
      <c r="E40" s="524">
        <f>E38+E39</f>
        <v>194</v>
      </c>
      <c r="F40" s="524">
        <f>E40+D40+C40+B40</f>
        <v>704</v>
      </c>
      <c r="G40" s="536"/>
    </row>
    <row r="42" spans="1:7" ht="47.45" customHeight="1" x14ac:dyDescent="0.25">
      <c r="A42" s="1562" t="s">
        <v>3204</v>
      </c>
      <c r="B42" s="1562"/>
      <c r="C42" s="1562"/>
      <c r="D42" s="1562"/>
      <c r="E42" s="1562"/>
      <c r="F42" s="1562"/>
    </row>
    <row r="43" spans="1:7" ht="51" customHeight="1" x14ac:dyDescent="0.25">
      <c r="A43" s="1562" t="s">
        <v>2494</v>
      </c>
      <c r="B43" s="1562"/>
      <c r="C43" s="1562"/>
      <c r="D43" s="1562"/>
      <c r="E43" s="1562"/>
      <c r="F43" s="1562"/>
    </row>
    <row r="44" spans="1:7" ht="54.95" customHeight="1" x14ac:dyDescent="0.25">
      <c r="A44" s="1562" t="s">
        <v>2493</v>
      </c>
      <c r="B44" s="1562"/>
      <c r="C44" s="1562"/>
      <c r="D44" s="1562"/>
      <c r="E44" s="1562"/>
      <c r="F44" s="1562"/>
    </row>
  </sheetData>
  <autoFilter ref="A7:A34" xr:uid="{C9F43666-8B08-4B58-BE21-90D48B52E423}">
    <sortState xmlns:xlrd2="http://schemas.microsoft.com/office/spreadsheetml/2017/richdata2" ref="A8:F34">
      <sortCondition ref="A7:A34"/>
    </sortState>
  </autoFilter>
  <sortState xmlns:xlrd2="http://schemas.microsoft.com/office/spreadsheetml/2017/richdata2" ref="N8:N24">
    <sortCondition ref="N7:N24"/>
  </sortState>
  <mergeCells count="3">
    <mergeCell ref="A43:F43"/>
    <mergeCell ref="A44:F44"/>
    <mergeCell ref="A42:F42"/>
  </mergeCells>
  <pageMargins left="0.75" right="0.75" top="1" bottom="1" header="0.5" footer="0.5"/>
  <pageSetup paperSize="9" scale="64" fitToHeight="0" orientation="landscape" horizontalDpi="4294967292" verticalDpi="4294967292"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L708"/>
  <sheetViews>
    <sheetView zoomScale="99" zoomScaleNormal="100" workbookViewId="0">
      <selection activeCell="A26" sqref="A26"/>
    </sheetView>
  </sheetViews>
  <sheetFormatPr defaultColWidth="10.875" defaultRowHeight="15.75" x14ac:dyDescent="0.25"/>
  <cols>
    <col min="1" max="1" width="22" style="3" customWidth="1"/>
    <col min="2" max="2" width="30.625" style="3" customWidth="1"/>
    <col min="3" max="3" width="52.875" style="3" customWidth="1"/>
    <col min="4" max="4" width="83" style="3" customWidth="1"/>
    <col min="5" max="5" width="38.125" style="8" customWidth="1"/>
    <col min="6" max="6" width="75.875" style="26" customWidth="1"/>
    <col min="7" max="16384" width="10.875" style="3"/>
  </cols>
  <sheetData>
    <row r="1" spans="1:6" ht="15.6" customHeight="1" x14ac:dyDescent="0.25">
      <c r="A1" s="1"/>
      <c r="B1" s="1"/>
      <c r="C1" s="1"/>
      <c r="D1" s="1"/>
      <c r="E1" s="563"/>
      <c r="F1" s="1"/>
    </row>
    <row r="2" spans="1:6" ht="15.6" customHeight="1" x14ac:dyDescent="0.25">
      <c r="A2" s="1"/>
      <c r="B2" s="1"/>
      <c r="C2" s="1"/>
      <c r="D2" s="538" t="s">
        <v>12</v>
      </c>
      <c r="E2" s="563"/>
      <c r="F2" s="1"/>
    </row>
    <row r="3" spans="1:6" ht="15.6" customHeight="1" x14ac:dyDescent="0.25">
      <c r="A3" s="1"/>
      <c r="B3" s="1"/>
      <c r="C3" s="1"/>
      <c r="D3" s="538" t="s">
        <v>42</v>
      </c>
      <c r="E3" s="563"/>
      <c r="F3" s="1"/>
    </row>
    <row r="4" spans="1:6" ht="15.6" customHeight="1" x14ac:dyDescent="0.25">
      <c r="A4" s="1"/>
      <c r="B4" s="538"/>
      <c r="C4" s="1"/>
      <c r="D4" s="538" t="s">
        <v>13</v>
      </c>
      <c r="E4" s="563"/>
      <c r="F4" s="1"/>
    </row>
    <row r="5" spans="1:6" ht="15.6" customHeight="1" x14ac:dyDescent="0.25">
      <c r="A5" s="1"/>
      <c r="B5" s="1"/>
      <c r="C5" s="1"/>
      <c r="D5" s="538" t="s">
        <v>2495</v>
      </c>
      <c r="E5" s="563"/>
      <c r="F5" s="1"/>
    </row>
    <row r="6" spans="1:6" ht="15.6" customHeight="1" x14ac:dyDescent="0.25">
      <c r="A6" s="1"/>
      <c r="B6" s="1"/>
      <c r="C6" s="1"/>
      <c r="D6" s="538" t="s">
        <v>48</v>
      </c>
      <c r="E6" s="563"/>
      <c r="F6" s="1"/>
    </row>
    <row r="7" spans="1:6" ht="15.6" customHeight="1" x14ac:dyDescent="0.25">
      <c r="A7" s="1"/>
      <c r="B7" s="1"/>
      <c r="C7" s="1"/>
      <c r="D7" s="538"/>
      <c r="E7" s="563"/>
      <c r="F7" s="1"/>
    </row>
    <row r="8" spans="1:6" ht="15.6" customHeight="1" x14ac:dyDescent="0.25">
      <c r="A8" s="1"/>
      <c r="B8" s="1"/>
      <c r="C8" s="1"/>
      <c r="D8" s="561" t="s">
        <v>2685</v>
      </c>
      <c r="E8" s="563"/>
      <c r="F8" s="1"/>
    </row>
    <row r="9" spans="1:6" ht="15.6" customHeight="1" x14ac:dyDescent="0.25">
      <c r="A9" s="1"/>
      <c r="B9" s="1"/>
      <c r="C9" s="1"/>
      <c r="D9" s="564" t="s">
        <v>2684</v>
      </c>
      <c r="E9" s="563"/>
      <c r="F9" s="1"/>
    </row>
    <row r="10" spans="1:6" ht="15.6" customHeight="1" x14ac:dyDescent="0.25">
      <c r="A10" s="1"/>
      <c r="B10" s="1"/>
      <c r="C10" s="1"/>
      <c r="D10" s="561" t="s">
        <v>2335</v>
      </c>
      <c r="E10" s="563"/>
      <c r="F10" s="1"/>
    </row>
    <row r="11" spans="1:6" ht="15.6" customHeight="1" x14ac:dyDescent="0.25">
      <c r="A11" s="1"/>
      <c r="B11" s="1"/>
      <c r="C11" s="1"/>
      <c r="D11" s="537"/>
      <c r="E11" s="563"/>
      <c r="F11" s="1"/>
    </row>
    <row r="12" spans="1:6" ht="15.6" customHeight="1" x14ac:dyDescent="0.25">
      <c r="A12" s="1"/>
      <c r="B12" s="1"/>
      <c r="C12" s="1"/>
      <c r="D12" s="6"/>
      <c r="E12" s="563"/>
      <c r="F12" s="1"/>
    </row>
    <row r="13" spans="1:6" ht="15.6" customHeight="1" x14ac:dyDescent="0.25">
      <c r="A13" s="1"/>
      <c r="B13" s="1"/>
      <c r="C13" s="1"/>
      <c r="D13" s="1"/>
      <c r="E13" s="563"/>
      <c r="F13" s="1"/>
    </row>
    <row r="14" spans="1:6" ht="15.6" customHeight="1" x14ac:dyDescent="0.25">
      <c r="A14" s="522" t="s">
        <v>10</v>
      </c>
      <c r="B14" s="565" t="s">
        <v>23</v>
      </c>
      <c r="C14" s="52" t="s">
        <v>3170</v>
      </c>
      <c r="D14" s="1399" t="s">
        <v>3177</v>
      </c>
      <c r="E14" s="657"/>
      <c r="F14" s="3"/>
    </row>
    <row r="15" spans="1:6" ht="15.6" customHeight="1" x14ac:dyDescent="0.25">
      <c r="A15" s="47" t="s">
        <v>1</v>
      </c>
      <c r="B15" s="760">
        <v>44</v>
      </c>
      <c r="C15" s="53">
        <v>30</v>
      </c>
      <c r="D15" s="1401" t="s">
        <v>3178</v>
      </c>
      <c r="E15" s="657"/>
      <c r="F15" s="3"/>
    </row>
    <row r="16" spans="1:6" s="39" customFormat="1" ht="15.6" customHeight="1" x14ac:dyDescent="0.25">
      <c r="A16" s="49" t="s">
        <v>28</v>
      </c>
      <c r="B16" s="772">
        <v>22</v>
      </c>
      <c r="C16" s="476"/>
      <c r="D16" s="1401"/>
      <c r="E16" s="658"/>
    </row>
    <row r="17" spans="1:6" ht="15.6" customHeight="1" x14ac:dyDescent="0.25">
      <c r="A17" s="47" t="s">
        <v>5</v>
      </c>
      <c r="B17" s="1054">
        <v>12</v>
      </c>
      <c r="C17" s="53">
        <v>8</v>
      </c>
      <c r="D17" s="1399"/>
      <c r="E17" s="40"/>
      <c r="F17" s="3"/>
    </row>
    <row r="18" spans="1:6" s="39" customFormat="1" ht="15.6" customHeight="1" x14ac:dyDescent="0.25">
      <c r="A18" s="49" t="s">
        <v>29</v>
      </c>
      <c r="B18" s="1055">
        <v>8</v>
      </c>
      <c r="C18" s="476"/>
      <c r="D18" s="1399" t="s">
        <v>3176</v>
      </c>
      <c r="E18" s="34"/>
    </row>
    <row r="19" spans="1:6" ht="15.6" customHeight="1" x14ac:dyDescent="0.25">
      <c r="A19" s="47" t="s">
        <v>20</v>
      </c>
      <c r="B19" s="856">
        <v>22</v>
      </c>
      <c r="C19" s="53">
        <v>15</v>
      </c>
      <c r="D19" s="1401" t="s">
        <v>3175</v>
      </c>
      <c r="E19" s="657"/>
      <c r="F19" s="3"/>
    </row>
    <row r="20" spans="1:6" s="39" customFormat="1" ht="15.6" customHeight="1" x14ac:dyDescent="0.25">
      <c r="A20" s="49" t="s">
        <v>26</v>
      </c>
      <c r="B20" s="857">
        <f>COUNTIF($B$33:$B$432,"*14FIZ.L*")/2</f>
        <v>4</v>
      </c>
      <c r="C20" s="476"/>
      <c r="D20" s="558"/>
    </row>
    <row r="21" spans="1:6" ht="15.6" customHeight="1" x14ac:dyDescent="0.25">
      <c r="A21" s="47" t="s">
        <v>0</v>
      </c>
      <c r="B21" s="1284">
        <v>11</v>
      </c>
      <c r="C21" s="53">
        <v>8</v>
      </c>
      <c r="D21" s="557"/>
      <c r="E21" s="26"/>
      <c r="F21" s="3"/>
    </row>
    <row r="22" spans="1:6" s="39" customFormat="1" ht="15.6" customHeight="1" x14ac:dyDescent="0.25">
      <c r="A22" s="49" t="s">
        <v>1893</v>
      </c>
      <c r="B22" s="1285">
        <v>2</v>
      </c>
      <c r="C22" s="476"/>
      <c r="D22" s="558"/>
      <c r="E22" s="477"/>
    </row>
    <row r="23" spans="1:6" s="39" customFormat="1" ht="15.6" customHeight="1" x14ac:dyDescent="0.25">
      <c r="A23" s="46" t="s">
        <v>1933</v>
      </c>
      <c r="B23" s="810">
        <v>3</v>
      </c>
      <c r="C23" s="1404">
        <v>2</v>
      </c>
      <c r="D23" s="558"/>
      <c r="E23" s="477"/>
    </row>
    <row r="24" spans="1:6" s="39" customFormat="1" ht="15.6" customHeight="1" x14ac:dyDescent="0.25">
      <c r="A24" s="49" t="s">
        <v>1934</v>
      </c>
      <c r="B24" s="790">
        <v>10</v>
      </c>
      <c r="C24" s="476"/>
      <c r="D24" s="558"/>
      <c r="E24" s="477"/>
    </row>
    <row r="25" spans="1:6" ht="15.6" customHeight="1" x14ac:dyDescent="0.25">
      <c r="A25" s="46" t="s">
        <v>53</v>
      </c>
      <c r="B25" s="1227">
        <v>20</v>
      </c>
      <c r="C25" s="53">
        <v>14</v>
      </c>
      <c r="D25" s="557"/>
      <c r="E25" s="26"/>
      <c r="F25" s="3"/>
    </row>
    <row r="26" spans="1:6" ht="15.6" customHeight="1" x14ac:dyDescent="0.25">
      <c r="A26" s="46" t="s">
        <v>1894</v>
      </c>
      <c r="B26" s="1309">
        <v>13</v>
      </c>
      <c r="C26" s="53">
        <v>9</v>
      </c>
      <c r="D26" s="557"/>
      <c r="E26" s="26"/>
      <c r="F26" s="3"/>
    </row>
    <row r="27" spans="1:6" ht="15.6" customHeight="1" x14ac:dyDescent="0.25">
      <c r="A27" s="46" t="s">
        <v>9</v>
      </c>
      <c r="B27" s="984">
        <v>18</v>
      </c>
      <c r="C27" s="53">
        <v>12</v>
      </c>
      <c r="D27" s="557"/>
      <c r="E27" s="26"/>
      <c r="F27" s="3"/>
    </row>
    <row r="28" spans="1:6" ht="15.6" customHeight="1" x14ac:dyDescent="0.25">
      <c r="A28" s="46" t="s">
        <v>3032</v>
      </c>
      <c r="B28" s="1100">
        <v>3</v>
      </c>
      <c r="C28" s="53">
        <f>(B28/$B$30)*100</f>
        <v>1.5463917525773196</v>
      </c>
      <c r="D28" s="557"/>
      <c r="E28" s="26"/>
      <c r="F28" s="3"/>
    </row>
    <row r="29" spans="1:6" ht="15.6" customHeight="1" x14ac:dyDescent="0.25">
      <c r="A29" s="1110" t="s">
        <v>3033</v>
      </c>
      <c r="B29" s="1403">
        <v>2</v>
      </c>
      <c r="C29" s="676"/>
      <c r="D29" s="557"/>
      <c r="E29" s="26"/>
      <c r="F29" s="3"/>
    </row>
    <row r="30" spans="1:6" ht="15.6" customHeight="1" x14ac:dyDescent="0.25">
      <c r="A30" s="686" t="s">
        <v>2</v>
      </c>
      <c r="B30" s="1405">
        <v>194</v>
      </c>
      <c r="C30" s="676">
        <f>SUM(C15:C28)</f>
        <v>99.546391752577321</v>
      </c>
      <c r="D30" s="557"/>
      <c r="E30" s="26"/>
      <c r="F30" s="3"/>
    </row>
    <row r="31" spans="1:6" ht="15.6" customHeight="1" x14ac:dyDescent="0.25">
      <c r="A31" s="1680" t="s">
        <v>2619</v>
      </c>
      <c r="B31" s="1680"/>
      <c r="C31" s="1680"/>
      <c r="D31" s="1680"/>
      <c r="E31" s="1680"/>
      <c r="F31" s="1680"/>
    </row>
    <row r="32" spans="1:6" ht="15.6" customHeight="1" x14ac:dyDescent="0.25">
      <c r="A32" s="1681" t="s">
        <v>2225</v>
      </c>
      <c r="B32" s="1681"/>
      <c r="C32" s="1681"/>
      <c r="D32" s="1681"/>
      <c r="E32" s="1681"/>
      <c r="F32" s="1681"/>
    </row>
    <row r="33" spans="1:6" s="2" customFormat="1" ht="15.6" customHeight="1" x14ac:dyDescent="0.25">
      <c r="A33" s="59" t="s">
        <v>22</v>
      </c>
      <c r="B33" s="59"/>
      <c r="C33" s="59"/>
      <c r="D33" s="59"/>
      <c r="E33" s="59"/>
      <c r="F33" s="59"/>
    </row>
    <row r="34" spans="1:6" s="15" customFormat="1" ht="15.6" customHeight="1" x14ac:dyDescent="0.25">
      <c r="A34" s="645" t="s">
        <v>2620</v>
      </c>
      <c r="B34" s="572"/>
      <c r="C34" s="14"/>
      <c r="D34" s="14"/>
      <c r="E34" s="14"/>
      <c r="F34" s="14"/>
    </row>
    <row r="35" spans="1:6" s="15" customFormat="1" ht="15.6" customHeight="1" x14ac:dyDescent="0.25">
      <c r="A35" s="11" t="s">
        <v>3</v>
      </c>
      <c r="B35" s="11"/>
      <c r="C35" s="11"/>
      <c r="D35" s="11"/>
      <c r="E35" s="12"/>
      <c r="F35" s="11"/>
    </row>
    <row r="36" spans="1:6" ht="15.6" customHeight="1" x14ac:dyDescent="0.25">
      <c r="A36" s="5" t="s">
        <v>34</v>
      </c>
      <c r="B36" s="85"/>
      <c r="C36" s="517"/>
      <c r="D36" s="708"/>
      <c r="E36" s="710"/>
      <c r="F36" s="42"/>
    </row>
    <row r="37" spans="1:6" ht="15.6" customHeight="1" x14ac:dyDescent="0.25">
      <c r="A37" s="5" t="s">
        <v>35</v>
      </c>
      <c r="B37" s="724"/>
      <c r="C37" s="729" t="s">
        <v>2686</v>
      </c>
      <c r="D37" s="709"/>
      <c r="E37" s="711"/>
      <c r="F37" s="707"/>
    </row>
    <row r="38" spans="1:6" ht="15.6" customHeight="1" x14ac:dyDescent="0.25">
      <c r="A38" s="5" t="s">
        <v>36</v>
      </c>
      <c r="B38" s="517"/>
      <c r="C38" s="728" t="s">
        <v>2687</v>
      </c>
      <c r="D38" s="32"/>
      <c r="E38" s="38"/>
      <c r="F38" s="5"/>
    </row>
    <row r="39" spans="1:6" ht="15.6" customHeight="1" x14ac:dyDescent="0.25">
      <c r="A39" s="5" t="s">
        <v>37</v>
      </c>
      <c r="B39" s="517"/>
      <c r="C39" s="517"/>
      <c r="D39" s="32"/>
      <c r="E39" s="38"/>
      <c r="F39" s="5"/>
    </row>
    <row r="40" spans="1:6" ht="15.6" customHeight="1" x14ac:dyDescent="0.25">
      <c r="A40" s="435" t="s">
        <v>57</v>
      </c>
      <c r="B40" s="436"/>
      <c r="C40" s="436"/>
      <c r="D40" s="551"/>
      <c r="E40" s="552"/>
      <c r="F40" s="436"/>
    </row>
    <row r="41" spans="1:6" ht="15.6" customHeight="1" x14ac:dyDescent="0.25">
      <c r="A41" s="5" t="s">
        <v>39</v>
      </c>
      <c r="B41" s="517"/>
      <c r="C41" s="517"/>
      <c r="D41" s="32"/>
      <c r="E41" s="32"/>
      <c r="F41" s="32"/>
    </row>
    <row r="42" spans="1:6" ht="15.6" customHeight="1" x14ac:dyDescent="0.25">
      <c r="A42" s="5" t="s">
        <v>38</v>
      </c>
      <c r="B42" s="517"/>
      <c r="C42" s="517"/>
      <c r="D42" s="32"/>
      <c r="E42" s="32"/>
      <c r="F42" s="32"/>
    </row>
    <row r="43" spans="1:6" s="22" customFormat="1" ht="15.6" customHeight="1" x14ac:dyDescent="0.25">
      <c r="A43" s="72" t="s">
        <v>40</v>
      </c>
      <c r="B43" s="518"/>
      <c r="C43" s="517"/>
      <c r="D43" s="75"/>
      <c r="E43" s="75"/>
      <c r="F43" s="75"/>
    </row>
    <row r="44" spans="1:6" s="22" customFormat="1" ht="15.6" customHeight="1" x14ac:dyDescent="0.25">
      <c r="A44" s="72" t="s">
        <v>41</v>
      </c>
      <c r="B44" s="518"/>
      <c r="C44" s="517"/>
      <c r="D44" s="72"/>
      <c r="E44" s="32"/>
      <c r="F44" s="72"/>
    </row>
    <row r="45" spans="1:6" s="15" customFormat="1" ht="15.6" customHeight="1" x14ac:dyDescent="0.25">
      <c r="A45" s="645" t="s">
        <v>2621</v>
      </c>
      <c r="B45" s="572"/>
      <c r="C45" s="58"/>
      <c r="D45" s="14"/>
      <c r="E45" s="14"/>
      <c r="F45" s="14"/>
    </row>
    <row r="46" spans="1:6" ht="15.6" customHeight="1" x14ac:dyDescent="0.25">
      <c r="A46" s="5" t="s">
        <v>34</v>
      </c>
      <c r="B46" s="918" t="s">
        <v>869</v>
      </c>
      <c r="C46" s="977" t="s">
        <v>9</v>
      </c>
      <c r="D46" s="935" t="s">
        <v>870</v>
      </c>
      <c r="E46" s="562" t="s">
        <v>742</v>
      </c>
      <c r="F46" s="75" t="s">
        <v>2914</v>
      </c>
    </row>
    <row r="47" spans="1:6" ht="15.6" customHeight="1" x14ac:dyDescent="0.25">
      <c r="A47" s="5" t="s">
        <v>35</v>
      </c>
      <c r="B47" s="918" t="s">
        <v>2156</v>
      </c>
      <c r="C47" s="977" t="s">
        <v>9</v>
      </c>
      <c r="D47" s="935" t="s">
        <v>873</v>
      </c>
      <c r="E47" s="978" t="s">
        <v>742</v>
      </c>
      <c r="F47" s="922" t="s">
        <v>2402</v>
      </c>
    </row>
    <row r="48" spans="1:6" ht="15.6" customHeight="1" x14ac:dyDescent="0.25">
      <c r="A48" s="5" t="s">
        <v>36</v>
      </c>
      <c r="B48" s="85" t="s">
        <v>1504</v>
      </c>
      <c r="C48" s="723" t="s">
        <v>1</v>
      </c>
      <c r="D48" s="723" t="s">
        <v>1505</v>
      </c>
      <c r="E48" s="723" t="s">
        <v>1327</v>
      </c>
      <c r="F48" s="723" t="s">
        <v>2739</v>
      </c>
    </row>
    <row r="49" spans="1:13" ht="15.6" customHeight="1" x14ac:dyDescent="0.25">
      <c r="A49" s="5" t="s">
        <v>37</v>
      </c>
      <c r="B49" s="724" t="s">
        <v>1507</v>
      </c>
      <c r="C49" s="725" t="s">
        <v>1</v>
      </c>
      <c r="D49" s="750" t="s">
        <v>2740</v>
      </c>
      <c r="E49" s="723" t="s">
        <v>1327</v>
      </c>
      <c r="F49" s="725" t="s">
        <v>2741</v>
      </c>
    </row>
    <row r="50" spans="1:13" ht="15.6" customHeight="1" x14ac:dyDescent="0.25">
      <c r="A50" s="435" t="s">
        <v>57</v>
      </c>
      <c r="B50" s="436"/>
      <c r="C50" s="436"/>
      <c r="D50" s="551"/>
      <c r="E50" s="552"/>
      <c r="F50" s="436"/>
    </row>
    <row r="51" spans="1:13" s="22" customFormat="1" ht="15.6" customHeight="1" x14ac:dyDescent="0.25">
      <c r="A51" s="5" t="s">
        <v>39</v>
      </c>
      <c r="B51" s="922" t="s">
        <v>2042</v>
      </c>
      <c r="C51" s="922" t="s">
        <v>9</v>
      </c>
      <c r="D51" s="922" t="s">
        <v>873</v>
      </c>
      <c r="E51" s="32" t="s">
        <v>742</v>
      </c>
      <c r="F51" s="32" t="s">
        <v>2402</v>
      </c>
      <c r="G51" s="13"/>
      <c r="H51" s="13"/>
    </row>
    <row r="52" spans="1:13" s="22" customFormat="1" ht="15.6" customHeight="1" x14ac:dyDescent="0.25">
      <c r="A52" s="5" t="s">
        <v>38</v>
      </c>
      <c r="B52" s="922" t="s">
        <v>878</v>
      </c>
      <c r="C52" s="922" t="s">
        <v>9</v>
      </c>
      <c r="D52" s="922" t="s">
        <v>876</v>
      </c>
      <c r="E52" s="32" t="s">
        <v>742</v>
      </c>
      <c r="F52" s="32" t="s">
        <v>877</v>
      </c>
      <c r="G52" s="13"/>
      <c r="H52" s="13"/>
    </row>
    <row r="53" spans="1:13" s="22" customFormat="1" ht="15.6" customHeight="1" x14ac:dyDescent="0.25">
      <c r="A53" s="72" t="s">
        <v>40</v>
      </c>
      <c r="B53" s="917" t="s">
        <v>879</v>
      </c>
      <c r="C53" s="917" t="s">
        <v>9</v>
      </c>
      <c r="D53" s="1010" t="s">
        <v>876</v>
      </c>
      <c r="E53" s="919" t="s">
        <v>742</v>
      </c>
      <c r="F53" s="1011" t="s">
        <v>877</v>
      </c>
      <c r="G53" s="920"/>
      <c r="H53" s="920"/>
      <c r="I53" s="920"/>
      <c r="J53" s="920"/>
      <c r="K53" s="920"/>
      <c r="L53" s="920"/>
      <c r="M53" s="920"/>
    </row>
    <row r="54" spans="1:13" s="22" customFormat="1" ht="15.6" customHeight="1" x14ac:dyDescent="0.25">
      <c r="A54" s="72" t="s">
        <v>41</v>
      </c>
      <c r="B54" s="1056" t="s">
        <v>1272</v>
      </c>
      <c r="C54" s="1025" t="s">
        <v>5</v>
      </c>
      <c r="D54" s="1056" t="s">
        <v>2384</v>
      </c>
      <c r="E54" s="1026" t="s">
        <v>1170</v>
      </c>
      <c r="F54" s="1025" t="s">
        <v>2385</v>
      </c>
    </row>
    <row r="55" spans="1:13" s="15" customFormat="1" ht="15.6" customHeight="1" x14ac:dyDescent="0.25">
      <c r="A55" s="645" t="s">
        <v>2622</v>
      </c>
      <c r="B55" s="572"/>
      <c r="C55" s="14"/>
      <c r="D55" s="14"/>
      <c r="E55" s="14"/>
      <c r="F55" s="14"/>
    </row>
    <row r="56" spans="1:13" ht="15.6" customHeight="1" x14ac:dyDescent="0.25">
      <c r="A56" s="5" t="s">
        <v>34</v>
      </c>
      <c r="B56" s="85" t="s">
        <v>1510</v>
      </c>
      <c r="C56" s="723" t="s">
        <v>1</v>
      </c>
      <c r="D56" s="723" t="s">
        <v>2347</v>
      </c>
      <c r="E56" s="723" t="s">
        <v>1327</v>
      </c>
      <c r="F56" s="723" t="s">
        <v>2348</v>
      </c>
      <c r="G56" s="39"/>
      <c r="H56" s="39"/>
      <c r="I56" s="39"/>
      <c r="J56" s="39"/>
      <c r="K56" s="39"/>
      <c r="L56" s="39"/>
      <c r="M56" s="39"/>
    </row>
    <row r="57" spans="1:13" ht="15.6" customHeight="1" x14ac:dyDescent="0.25">
      <c r="A57" s="5" t="s">
        <v>35</v>
      </c>
      <c r="B57" s="724" t="s">
        <v>1513</v>
      </c>
      <c r="C57" s="725" t="s">
        <v>1</v>
      </c>
      <c r="D57" s="750" t="s">
        <v>2349</v>
      </c>
      <c r="E57" s="723" t="s">
        <v>1327</v>
      </c>
      <c r="F57" s="725" t="s">
        <v>2350</v>
      </c>
      <c r="G57" s="39"/>
      <c r="H57" s="39"/>
      <c r="I57" s="39"/>
      <c r="J57" s="39"/>
      <c r="K57" s="39"/>
      <c r="L57" s="39"/>
      <c r="M57" s="39"/>
    </row>
    <row r="58" spans="1:13" ht="15.6" customHeight="1" x14ac:dyDescent="0.25">
      <c r="A58" s="5" t="s">
        <v>36</v>
      </c>
      <c r="B58" s="798" t="s">
        <v>2051</v>
      </c>
      <c r="C58" s="798" t="s">
        <v>427</v>
      </c>
      <c r="D58" s="798" t="s">
        <v>2775</v>
      </c>
      <c r="E58" s="799" t="s">
        <v>431</v>
      </c>
      <c r="F58" s="798" t="s">
        <v>523</v>
      </c>
      <c r="L58" s="39"/>
      <c r="M58" s="39"/>
    </row>
    <row r="59" spans="1:13" ht="15.6" customHeight="1" x14ac:dyDescent="0.25">
      <c r="A59" s="5" t="s">
        <v>37</v>
      </c>
      <c r="B59" s="1056" t="s">
        <v>2019</v>
      </c>
      <c r="C59" s="1025" t="s">
        <v>5</v>
      </c>
      <c r="D59" s="1057" t="s">
        <v>2979</v>
      </c>
      <c r="E59" s="1026" t="s">
        <v>1170</v>
      </c>
      <c r="F59" s="1025" t="s">
        <v>1274</v>
      </c>
      <c r="L59" s="39"/>
      <c r="M59" s="39"/>
    </row>
    <row r="60" spans="1:13" ht="15.6" customHeight="1" x14ac:dyDescent="0.25">
      <c r="A60" s="435" t="s">
        <v>57</v>
      </c>
      <c r="B60" s="436"/>
      <c r="C60" s="436"/>
      <c r="D60" s="551"/>
      <c r="E60" s="552"/>
      <c r="F60" s="436"/>
    </row>
    <row r="61" spans="1:13" ht="15.6" customHeight="1" x14ac:dyDescent="0.25">
      <c r="A61" s="5" t="s">
        <v>39</v>
      </c>
      <c r="B61" s="765" t="s">
        <v>2927</v>
      </c>
      <c r="C61" s="800" t="s">
        <v>2929</v>
      </c>
      <c r="D61" s="1008" t="s">
        <v>2931</v>
      </c>
      <c r="E61" s="800" t="s">
        <v>2933</v>
      </c>
      <c r="F61" s="800" t="s">
        <v>2934</v>
      </c>
    </row>
    <row r="62" spans="1:13" ht="15.6" customHeight="1" x14ac:dyDescent="0.25">
      <c r="A62" s="5" t="s">
        <v>38</v>
      </c>
      <c r="B62" s="801" t="s">
        <v>2928</v>
      </c>
      <c r="C62" s="802" t="s">
        <v>2929</v>
      </c>
      <c r="D62" s="770" t="s">
        <v>2932</v>
      </c>
      <c r="E62" s="800" t="s">
        <v>2933</v>
      </c>
      <c r="F62" s="802" t="s">
        <v>2935</v>
      </c>
    </row>
    <row r="63" spans="1:13" s="22" customFormat="1" ht="15.6" customHeight="1" x14ac:dyDescent="0.25">
      <c r="A63" s="72" t="s">
        <v>40</v>
      </c>
      <c r="B63" s="803" t="s">
        <v>2927</v>
      </c>
      <c r="C63" s="804" t="s">
        <v>2930</v>
      </c>
      <c r="D63" s="722" t="s">
        <v>2931</v>
      </c>
      <c r="E63" s="800" t="s">
        <v>2933</v>
      </c>
      <c r="F63" s="782" t="s">
        <v>2934</v>
      </c>
    </row>
    <row r="64" spans="1:13" s="22" customFormat="1" ht="15.6" customHeight="1" x14ac:dyDescent="0.25">
      <c r="A64" s="72" t="s">
        <v>41</v>
      </c>
      <c r="B64" s="803" t="s">
        <v>2928</v>
      </c>
      <c r="C64" s="804" t="s">
        <v>2930</v>
      </c>
      <c r="D64" s="722" t="s">
        <v>2932</v>
      </c>
      <c r="E64" s="800" t="s">
        <v>2933</v>
      </c>
      <c r="F64" s="782" t="s">
        <v>2935</v>
      </c>
    </row>
    <row r="65" spans="1:7" s="15" customFormat="1" ht="15.6" customHeight="1" x14ac:dyDescent="0.25">
      <c r="A65" s="645" t="s">
        <v>2623</v>
      </c>
      <c r="B65" s="572"/>
      <c r="C65" s="14"/>
      <c r="D65" s="37"/>
      <c r="E65" s="14"/>
      <c r="F65" s="14"/>
    </row>
    <row r="66" spans="1:7" x14ac:dyDescent="0.25">
      <c r="A66" s="70" t="s">
        <v>34</v>
      </c>
      <c r="B66" s="848" t="s">
        <v>2016</v>
      </c>
      <c r="C66" s="849" t="s">
        <v>1896</v>
      </c>
      <c r="D66" s="850"/>
      <c r="E66" s="851" t="s">
        <v>1327</v>
      </c>
      <c r="F66" s="16"/>
    </row>
    <row r="67" spans="1:7" x14ac:dyDescent="0.25">
      <c r="A67" s="70" t="s">
        <v>35</v>
      </c>
      <c r="B67" s="848" t="s">
        <v>2016</v>
      </c>
      <c r="C67" s="849" t="s">
        <v>1896</v>
      </c>
      <c r="D67" s="850"/>
      <c r="E67" s="851" t="s">
        <v>1327</v>
      </c>
      <c r="F67" s="16"/>
    </row>
    <row r="68" spans="1:7" x14ac:dyDescent="0.25">
      <c r="A68" s="70" t="s">
        <v>36</v>
      </c>
      <c r="B68" s="849" t="s">
        <v>2015</v>
      </c>
      <c r="C68" s="849" t="s">
        <v>1898</v>
      </c>
      <c r="D68" s="850"/>
      <c r="E68" s="852" t="s">
        <v>1899</v>
      </c>
      <c r="F68" s="587"/>
    </row>
    <row r="69" spans="1:7" x14ac:dyDescent="0.25">
      <c r="A69" s="70" t="s">
        <v>37</v>
      </c>
      <c r="B69" s="849" t="s">
        <v>2015</v>
      </c>
      <c r="C69" s="849" t="s">
        <v>1898</v>
      </c>
      <c r="D69" s="850"/>
      <c r="E69" s="852" t="s">
        <v>1899</v>
      </c>
      <c r="F69" s="587"/>
    </row>
    <row r="70" spans="1:7" ht="15.6" customHeight="1" x14ac:dyDescent="0.25">
      <c r="A70" s="435" t="s">
        <v>57</v>
      </c>
      <c r="B70" s="436"/>
      <c r="C70" s="436"/>
      <c r="D70" s="551"/>
      <c r="E70" s="552"/>
      <c r="F70" s="436"/>
    </row>
    <row r="71" spans="1:7" ht="15.6" customHeight="1" x14ac:dyDescent="0.25">
      <c r="A71" s="5" t="s">
        <v>39</v>
      </c>
      <c r="B71" s="973"/>
      <c r="C71" s="973"/>
      <c r="D71" s="1005"/>
      <c r="E71" s="727"/>
      <c r="F71" s="718"/>
    </row>
    <row r="72" spans="1:7" ht="15.6" customHeight="1" x14ac:dyDescent="0.25">
      <c r="A72" s="5" t="s">
        <v>38</v>
      </c>
      <c r="B72" s="1018" t="s">
        <v>2936</v>
      </c>
      <c r="C72" s="973"/>
      <c r="D72" s="761"/>
      <c r="E72" s="727"/>
      <c r="F72" s="718"/>
    </row>
    <row r="73" spans="1:7" s="22" customFormat="1" ht="15.6" customHeight="1" x14ac:dyDescent="0.25">
      <c r="A73" s="72" t="s">
        <v>40</v>
      </c>
      <c r="B73" s="973"/>
      <c r="C73" s="973"/>
      <c r="D73" s="761"/>
      <c r="E73" s="727"/>
      <c r="F73" s="718"/>
    </row>
    <row r="74" spans="1:7" s="22" customFormat="1" ht="15.6" customHeight="1" x14ac:dyDescent="0.25">
      <c r="A74" s="72" t="s">
        <v>41</v>
      </c>
      <c r="B74" s="973"/>
      <c r="C74" s="973"/>
      <c r="D74" s="761"/>
      <c r="E74" s="727"/>
      <c r="F74" s="718"/>
    </row>
    <row r="75" spans="1:7" s="15" customFormat="1" ht="15.6" customHeight="1" x14ac:dyDescent="0.25">
      <c r="A75" s="645" t="s">
        <v>2624</v>
      </c>
      <c r="B75" s="998"/>
      <c r="C75" s="934"/>
      <c r="D75" s="14"/>
      <c r="E75" s="14"/>
      <c r="F75" s="14"/>
    </row>
    <row r="76" spans="1:7" ht="15.6" customHeight="1" x14ac:dyDescent="0.25">
      <c r="A76" s="5" t="s">
        <v>34</v>
      </c>
      <c r="B76" s="1001"/>
      <c r="C76" s="1001"/>
      <c r="D76" s="923"/>
      <c r="E76" s="923"/>
      <c r="F76" s="923"/>
      <c r="G76" s="39"/>
    </row>
    <row r="77" spans="1:7" ht="15.6" customHeight="1" x14ac:dyDescent="0.3">
      <c r="A77" s="5" t="s">
        <v>35</v>
      </c>
      <c r="B77" s="1019" t="s">
        <v>2937</v>
      </c>
      <c r="C77" s="1001"/>
      <c r="D77" s="923"/>
      <c r="E77" s="923"/>
      <c r="F77" s="923"/>
      <c r="G77" s="39"/>
    </row>
    <row r="78" spans="1:7" ht="15.6" customHeight="1" x14ac:dyDescent="0.25">
      <c r="A78" s="5" t="s">
        <v>36</v>
      </c>
      <c r="B78" s="1004"/>
      <c r="C78" s="1004"/>
      <c r="D78" s="44"/>
      <c r="E78" s="44"/>
      <c r="F78" s="44"/>
      <c r="G78" s="39"/>
    </row>
    <row r="79" spans="1:7" ht="15.6" customHeight="1" x14ac:dyDescent="0.25">
      <c r="A79" s="5" t="s">
        <v>37</v>
      </c>
      <c r="B79" s="1004"/>
      <c r="C79" s="1004"/>
      <c r="D79" s="44"/>
      <c r="E79" s="44"/>
      <c r="F79" s="44"/>
      <c r="G79" s="39"/>
    </row>
    <row r="80" spans="1:7" ht="15.6" customHeight="1" x14ac:dyDescent="0.25">
      <c r="A80" s="435" t="s">
        <v>57</v>
      </c>
      <c r="B80" s="1003"/>
      <c r="C80" s="1003"/>
      <c r="D80" s="551"/>
      <c r="E80" s="552"/>
      <c r="F80" s="436"/>
    </row>
    <row r="81" spans="1:16" s="22" customFormat="1" ht="15.6" customHeight="1" x14ac:dyDescent="0.25">
      <c r="A81" s="5" t="s">
        <v>39</v>
      </c>
      <c r="B81" s="1003"/>
      <c r="C81" s="996"/>
      <c r="D81" s="21"/>
      <c r="E81" s="562" t="s">
        <v>1327</v>
      </c>
      <c r="F81" s="16"/>
    </row>
    <row r="82" spans="1:16" s="22" customFormat="1" ht="15.6" customHeight="1" x14ac:dyDescent="0.25">
      <c r="A82" s="5" t="s">
        <v>38</v>
      </c>
      <c r="B82" s="1003"/>
      <c r="C82" s="996"/>
      <c r="D82" s="21"/>
      <c r="E82" s="562" t="s">
        <v>1327</v>
      </c>
      <c r="F82" s="16"/>
    </row>
    <row r="83" spans="1:16" s="22" customFormat="1" ht="15.6" customHeight="1" x14ac:dyDescent="0.25">
      <c r="A83" s="72" t="s">
        <v>40</v>
      </c>
      <c r="B83" s="1003"/>
      <c r="C83" s="1003"/>
      <c r="D83" s="32"/>
      <c r="E83" s="32"/>
      <c r="F83" s="25"/>
    </row>
    <row r="84" spans="1:16" s="22" customFormat="1" ht="15.6" customHeight="1" x14ac:dyDescent="0.25">
      <c r="A84" s="72" t="s">
        <v>41</v>
      </c>
      <c r="B84" s="1003"/>
      <c r="C84" s="1003"/>
      <c r="D84" s="32"/>
      <c r="E84" s="32"/>
      <c r="F84" s="25"/>
    </row>
    <row r="85" spans="1:16" s="2" customFormat="1" ht="15.6" customHeight="1" x14ac:dyDescent="0.25">
      <c r="A85" s="59" t="s">
        <v>14</v>
      </c>
      <c r="B85" s="59"/>
      <c r="C85" s="59"/>
      <c r="D85" s="59"/>
      <c r="E85" s="59"/>
      <c r="F85" s="59"/>
    </row>
    <row r="86" spans="1:16" s="13" customFormat="1" ht="15.6" customHeight="1" x14ac:dyDescent="0.25">
      <c r="A86" s="11" t="s">
        <v>3</v>
      </c>
      <c r="B86" s="11"/>
      <c r="C86" s="11"/>
      <c r="D86" s="11"/>
      <c r="E86" s="12"/>
      <c r="F86" s="11"/>
    </row>
    <row r="87" spans="1:16" s="15" customFormat="1" ht="15.6" customHeight="1" x14ac:dyDescent="0.25">
      <c r="A87" s="645" t="s">
        <v>2625</v>
      </c>
      <c r="B87" s="572"/>
      <c r="C87" s="14"/>
      <c r="D87" s="14"/>
      <c r="E87" s="14"/>
      <c r="F87" s="14"/>
    </row>
    <row r="88" spans="1:16" ht="15.6" customHeight="1" x14ac:dyDescent="0.25">
      <c r="A88" s="72" t="s">
        <v>34</v>
      </c>
      <c r="B88" s="85" t="s">
        <v>1519</v>
      </c>
      <c r="C88" s="723" t="s">
        <v>1</v>
      </c>
      <c r="D88" s="723" t="s">
        <v>2308</v>
      </c>
      <c r="E88" s="723" t="s">
        <v>1350</v>
      </c>
      <c r="F88" s="723" t="s">
        <v>2309</v>
      </c>
      <c r="G88" s="22"/>
    </row>
    <row r="89" spans="1:16" ht="15.6" customHeight="1" x14ac:dyDescent="0.25">
      <c r="A89" s="72" t="s">
        <v>35</v>
      </c>
      <c r="B89" s="724" t="s">
        <v>1522</v>
      </c>
      <c r="C89" s="725" t="s">
        <v>1</v>
      </c>
      <c r="D89" s="750" t="s">
        <v>2310</v>
      </c>
      <c r="E89" s="725" t="s">
        <v>1350</v>
      </c>
      <c r="F89" s="725" t="s">
        <v>2311</v>
      </c>
      <c r="G89" s="22"/>
    </row>
    <row r="90" spans="1:16" ht="15.6" customHeight="1" x14ac:dyDescent="0.25">
      <c r="A90" s="72" t="s">
        <v>36</v>
      </c>
      <c r="B90" s="927" t="s">
        <v>882</v>
      </c>
      <c r="C90" s="929" t="s">
        <v>9</v>
      </c>
      <c r="D90" s="929" t="s">
        <v>880</v>
      </c>
      <c r="E90" s="929" t="s">
        <v>742</v>
      </c>
      <c r="F90" s="929" t="s">
        <v>2915</v>
      </c>
      <c r="G90" s="712"/>
      <c r="H90" s="712"/>
      <c r="I90" s="712"/>
      <c r="J90" s="712"/>
      <c r="K90" s="712"/>
      <c r="L90" s="712"/>
      <c r="M90" s="712"/>
      <c r="N90" s="712"/>
      <c r="O90" s="712"/>
    </row>
    <row r="91" spans="1:16" ht="15.6" customHeight="1" x14ac:dyDescent="0.25">
      <c r="A91" s="72" t="s">
        <v>37</v>
      </c>
      <c r="B91" s="930" t="s">
        <v>883</v>
      </c>
      <c r="C91" s="929" t="s">
        <v>9</v>
      </c>
      <c r="D91" s="932" t="s">
        <v>880</v>
      </c>
      <c r="E91" s="932" t="s">
        <v>742</v>
      </c>
      <c r="F91" s="932" t="s">
        <v>2915</v>
      </c>
      <c r="G91" s="712"/>
      <c r="H91" s="712"/>
      <c r="I91" s="712"/>
      <c r="J91" s="712"/>
      <c r="K91" s="712"/>
      <c r="L91" s="712"/>
      <c r="M91" s="712"/>
      <c r="N91" s="712"/>
      <c r="O91" s="712"/>
    </row>
    <row r="92" spans="1:16" ht="15.6" customHeight="1" x14ac:dyDescent="0.25">
      <c r="A92" s="435" t="s">
        <v>57</v>
      </c>
      <c r="B92" s="436"/>
      <c r="C92" s="714"/>
      <c r="D92" s="715"/>
      <c r="E92" s="700"/>
      <c r="F92" s="700"/>
      <c r="G92" s="700"/>
      <c r="H92" s="712"/>
      <c r="I92" s="712"/>
      <c r="J92" s="712"/>
      <c r="K92" s="712"/>
      <c r="L92" s="712"/>
      <c r="M92" s="712"/>
      <c r="N92" s="712"/>
      <c r="O92" s="712"/>
      <c r="P92" s="712"/>
    </row>
    <row r="93" spans="1:16" ht="15.6" customHeight="1" x14ac:dyDescent="0.25">
      <c r="A93" s="5" t="s">
        <v>39</v>
      </c>
      <c r="B93" s="1205" t="s">
        <v>2040</v>
      </c>
      <c r="C93" s="1204" t="s">
        <v>53</v>
      </c>
      <c r="D93" s="1204" t="s">
        <v>3117</v>
      </c>
      <c r="E93" s="1205" t="s">
        <v>74</v>
      </c>
      <c r="F93" s="1204" t="s">
        <v>2387</v>
      </c>
    </row>
    <row r="94" spans="1:16" ht="15.6" customHeight="1" x14ac:dyDescent="0.25">
      <c r="A94" s="5" t="s">
        <v>38</v>
      </c>
      <c r="B94" s="1205" t="s">
        <v>2041</v>
      </c>
      <c r="C94" s="1204" t="s">
        <v>53</v>
      </c>
      <c r="D94" s="1204" t="s">
        <v>3117</v>
      </c>
      <c r="E94" s="1205" t="s">
        <v>74</v>
      </c>
      <c r="F94" s="16" t="s">
        <v>2387</v>
      </c>
    </row>
    <row r="95" spans="1:16" s="22" customFormat="1" ht="15.6" customHeight="1" x14ac:dyDescent="0.25">
      <c r="A95" s="72" t="s">
        <v>40</v>
      </c>
      <c r="B95" s="1148" t="s">
        <v>2163</v>
      </c>
      <c r="C95" s="1147" t="s">
        <v>1990</v>
      </c>
      <c r="D95" s="75"/>
      <c r="E95" s="75"/>
      <c r="F95" s="75"/>
    </row>
    <row r="96" spans="1:16" s="22" customFormat="1" ht="15.6" customHeight="1" x14ac:dyDescent="0.25">
      <c r="A96" s="72" t="s">
        <v>41</v>
      </c>
      <c r="B96" s="1148" t="s">
        <v>2163</v>
      </c>
      <c r="C96" s="1147" t="s">
        <v>1990</v>
      </c>
      <c r="D96" s="75"/>
      <c r="E96" s="75"/>
      <c r="F96" s="75"/>
    </row>
    <row r="97" spans="1:15" s="15" customFormat="1" ht="15.6" customHeight="1" x14ac:dyDescent="0.25">
      <c r="A97" s="645" t="s">
        <v>2626</v>
      </c>
      <c r="B97" s="37"/>
      <c r="C97" s="37"/>
      <c r="D97" s="14"/>
      <c r="E97" s="14"/>
      <c r="F97" s="14"/>
    </row>
    <row r="98" spans="1:15" ht="15.6" customHeight="1" x14ac:dyDescent="0.25">
      <c r="A98" s="5" t="s">
        <v>34</v>
      </c>
      <c r="B98" s="927" t="s">
        <v>2158</v>
      </c>
      <c r="C98" s="929" t="s">
        <v>9</v>
      </c>
      <c r="D98" s="929" t="s">
        <v>884</v>
      </c>
      <c r="E98" s="697" t="s">
        <v>2185</v>
      </c>
      <c r="F98" s="697" t="s">
        <v>2403</v>
      </c>
      <c r="G98" s="712"/>
      <c r="H98" s="712"/>
      <c r="I98" s="712"/>
      <c r="J98" s="712"/>
      <c r="K98" s="712"/>
      <c r="L98" s="712"/>
      <c r="M98" s="712"/>
      <c r="N98" s="712"/>
      <c r="O98" s="712"/>
    </row>
    <row r="99" spans="1:15" ht="15.6" customHeight="1" x14ac:dyDescent="0.25">
      <c r="A99" s="5" t="s">
        <v>35</v>
      </c>
      <c r="B99" s="930" t="s">
        <v>2159</v>
      </c>
      <c r="C99" s="932" t="s">
        <v>9</v>
      </c>
      <c r="D99" s="932" t="s">
        <v>884</v>
      </c>
      <c r="E99" s="700" t="s">
        <v>2185</v>
      </c>
      <c r="F99" s="700" t="s">
        <v>2403</v>
      </c>
      <c r="G99" s="712"/>
      <c r="H99" s="712"/>
      <c r="I99" s="712"/>
      <c r="J99" s="712"/>
      <c r="K99" s="712"/>
      <c r="L99" s="712"/>
      <c r="M99" s="712"/>
      <c r="N99" s="712"/>
      <c r="O99" s="712"/>
    </row>
    <row r="100" spans="1:15" ht="15.6" customHeight="1" x14ac:dyDescent="0.25">
      <c r="A100" s="5" t="s">
        <v>36</v>
      </c>
      <c r="B100" s="85" t="s">
        <v>1525</v>
      </c>
      <c r="C100" s="723" t="s">
        <v>1</v>
      </c>
      <c r="D100" s="751" t="s">
        <v>2742</v>
      </c>
      <c r="E100" s="723" t="s">
        <v>1350</v>
      </c>
      <c r="F100" s="723" t="s">
        <v>2275</v>
      </c>
      <c r="G100"/>
    </row>
    <row r="101" spans="1:15" ht="15.6" customHeight="1" x14ac:dyDescent="0.25">
      <c r="A101" s="5" t="s">
        <v>37</v>
      </c>
      <c r="B101" s="724" t="s">
        <v>1528</v>
      </c>
      <c r="C101" s="725" t="s">
        <v>1</v>
      </c>
      <c r="D101" s="750" t="s">
        <v>2276</v>
      </c>
      <c r="E101" s="725" t="s">
        <v>1350</v>
      </c>
      <c r="F101" s="725" t="s">
        <v>2277</v>
      </c>
      <c r="G101"/>
    </row>
    <row r="102" spans="1:15" ht="15.6" customHeight="1" x14ac:dyDescent="0.25">
      <c r="A102" s="435" t="s">
        <v>57</v>
      </c>
      <c r="B102" s="436"/>
      <c r="C102" s="436"/>
      <c r="D102" s="551"/>
      <c r="E102" s="552"/>
      <c r="F102" s="436"/>
      <c r="G102"/>
    </row>
    <row r="103" spans="1:15" s="22" customFormat="1" ht="15.6" customHeight="1" x14ac:dyDescent="0.25">
      <c r="A103" s="5" t="s">
        <v>39</v>
      </c>
      <c r="B103" s="681"/>
      <c r="C103" s="678" t="s">
        <v>1991</v>
      </c>
      <c r="D103" s="681"/>
      <c r="E103" s="682"/>
      <c r="F103" s="681"/>
    </row>
    <row r="104" spans="1:15" s="22" customFormat="1" ht="15.6" customHeight="1" x14ac:dyDescent="0.25">
      <c r="A104" s="5" t="s">
        <v>38</v>
      </c>
      <c r="B104" s="681"/>
      <c r="C104" s="678" t="s">
        <v>1991</v>
      </c>
      <c r="D104" s="688"/>
      <c r="E104" s="682"/>
      <c r="F104" s="681"/>
    </row>
    <row r="105" spans="1:15" s="22" customFormat="1" ht="15.6" customHeight="1" x14ac:dyDescent="0.25">
      <c r="A105" s="72" t="s">
        <v>40</v>
      </c>
      <c r="B105" s="858" t="s">
        <v>2165</v>
      </c>
      <c r="C105" s="858" t="s">
        <v>1988</v>
      </c>
      <c r="D105" s="681"/>
      <c r="E105" s="682"/>
      <c r="F105" s="681"/>
    </row>
    <row r="106" spans="1:15" s="22" customFormat="1" ht="15.6" customHeight="1" x14ac:dyDescent="0.25">
      <c r="A106" s="72" t="s">
        <v>41</v>
      </c>
      <c r="B106" s="858" t="s">
        <v>2165</v>
      </c>
      <c r="C106" s="858" t="s">
        <v>1988</v>
      </c>
      <c r="D106" s="688"/>
      <c r="E106" s="682"/>
      <c r="F106" s="681"/>
    </row>
    <row r="107" spans="1:15" s="15" customFormat="1" ht="15.6" customHeight="1" x14ac:dyDescent="0.25">
      <c r="A107" s="645" t="s">
        <v>2627</v>
      </c>
      <c r="B107" s="572"/>
      <c r="C107" s="14"/>
      <c r="D107" s="14"/>
      <c r="E107" s="14"/>
      <c r="F107" s="14"/>
    </row>
    <row r="108" spans="1:15" ht="15.6" customHeight="1" x14ac:dyDescent="0.25">
      <c r="A108" s="5" t="s">
        <v>34</v>
      </c>
      <c r="B108" s="774" t="s">
        <v>2052</v>
      </c>
      <c r="C108" s="774" t="s">
        <v>427</v>
      </c>
      <c r="D108" s="774" t="s">
        <v>2776</v>
      </c>
      <c r="E108" s="775" t="s">
        <v>431</v>
      </c>
      <c r="F108" s="776" t="s">
        <v>528</v>
      </c>
    </row>
    <row r="109" spans="1:15" ht="15.6" customHeight="1" x14ac:dyDescent="0.25">
      <c r="A109" s="5" t="s">
        <v>35</v>
      </c>
      <c r="B109" s="830" t="s">
        <v>2048</v>
      </c>
      <c r="C109" s="830" t="s">
        <v>20</v>
      </c>
      <c r="D109" s="830" t="s">
        <v>362</v>
      </c>
      <c r="E109" s="853" t="s">
        <v>2172</v>
      </c>
      <c r="F109" s="830" t="s">
        <v>2372</v>
      </c>
    </row>
    <row r="110" spans="1:15" ht="15.6" customHeight="1" x14ac:dyDescent="0.25">
      <c r="A110" s="5" t="s">
        <v>36</v>
      </c>
      <c r="B110" s="830" t="s">
        <v>2049</v>
      </c>
      <c r="C110" s="830" t="s">
        <v>20</v>
      </c>
      <c r="D110" s="830" t="s">
        <v>365</v>
      </c>
      <c r="E110" s="853" t="s">
        <v>2172</v>
      </c>
      <c r="F110" s="830" t="s">
        <v>2372</v>
      </c>
    </row>
    <row r="111" spans="1:15" ht="15.6" customHeight="1" x14ac:dyDescent="0.25">
      <c r="A111" s="5" t="s">
        <v>37</v>
      </c>
      <c r="B111" s="830" t="s">
        <v>2050</v>
      </c>
      <c r="C111" s="830" t="s">
        <v>20</v>
      </c>
      <c r="D111" s="830" t="s">
        <v>367</v>
      </c>
      <c r="E111" s="853" t="s">
        <v>2172</v>
      </c>
      <c r="F111" s="830" t="s">
        <v>2372</v>
      </c>
    </row>
    <row r="112" spans="1:15" ht="15.6" customHeight="1" x14ac:dyDescent="0.25">
      <c r="A112" s="435" t="s">
        <v>57</v>
      </c>
      <c r="B112" s="436"/>
      <c r="C112" s="436"/>
      <c r="D112" s="551"/>
      <c r="E112" s="552"/>
      <c r="F112" s="436"/>
    </row>
    <row r="113" spans="1:11" ht="15.6" customHeight="1" x14ac:dyDescent="0.25">
      <c r="A113" s="5" t="s">
        <v>39</v>
      </c>
      <c r="B113" s="782" t="s">
        <v>2071</v>
      </c>
      <c r="C113" s="781" t="s">
        <v>2772</v>
      </c>
      <c r="D113" s="781" t="s">
        <v>527</v>
      </c>
      <c r="E113" s="781" t="s">
        <v>2774</v>
      </c>
      <c r="F113" s="781" t="s">
        <v>528</v>
      </c>
      <c r="G113" s="516"/>
      <c r="H113" s="516"/>
      <c r="I113" s="516"/>
      <c r="J113" s="516"/>
      <c r="K113" s="516"/>
    </row>
    <row r="114" spans="1:11" ht="15.6" customHeight="1" x14ac:dyDescent="0.25">
      <c r="A114" s="5" t="s">
        <v>38</v>
      </c>
      <c r="B114" s="805" t="s">
        <v>2072</v>
      </c>
      <c r="C114" s="806" t="s">
        <v>2772</v>
      </c>
      <c r="D114" s="806" t="s">
        <v>529</v>
      </c>
      <c r="E114" s="806" t="s">
        <v>2774</v>
      </c>
      <c r="F114" s="806" t="s">
        <v>528</v>
      </c>
      <c r="G114" s="516"/>
      <c r="H114" s="516"/>
      <c r="I114" s="516"/>
      <c r="J114" s="516"/>
      <c r="K114" s="516"/>
    </row>
    <row r="115" spans="1:11" s="22" customFormat="1" ht="15.6" customHeight="1" x14ac:dyDescent="0.25">
      <c r="A115" s="72" t="s">
        <v>40</v>
      </c>
      <c r="B115" s="803" t="s">
        <v>2071</v>
      </c>
      <c r="C115" s="804" t="s">
        <v>2773</v>
      </c>
      <c r="D115" s="803" t="s">
        <v>527</v>
      </c>
      <c r="E115" s="803" t="s">
        <v>2774</v>
      </c>
      <c r="F115" s="803" t="s">
        <v>528</v>
      </c>
    </row>
    <row r="116" spans="1:11" s="22" customFormat="1" ht="15.6" customHeight="1" x14ac:dyDescent="0.25">
      <c r="A116" s="72" t="s">
        <v>41</v>
      </c>
      <c r="B116" s="803" t="s">
        <v>2072</v>
      </c>
      <c r="C116" s="804" t="s">
        <v>2773</v>
      </c>
      <c r="D116" s="803" t="s">
        <v>529</v>
      </c>
      <c r="E116" s="803" t="s">
        <v>2774</v>
      </c>
      <c r="F116" s="803" t="s">
        <v>528</v>
      </c>
    </row>
    <row r="117" spans="1:11" s="15" customFormat="1" ht="15.6" customHeight="1" x14ac:dyDescent="0.25">
      <c r="A117" s="645" t="s">
        <v>2628</v>
      </c>
      <c r="B117" s="572"/>
      <c r="C117" s="14"/>
      <c r="D117" s="14"/>
      <c r="E117" s="14"/>
      <c r="F117" s="14"/>
    </row>
    <row r="118" spans="1:11" x14ac:dyDescent="0.25">
      <c r="A118" s="70" t="s">
        <v>34</v>
      </c>
      <c r="B118" s="848" t="s">
        <v>2016</v>
      </c>
      <c r="C118" s="849" t="s">
        <v>1896</v>
      </c>
      <c r="D118" s="850"/>
      <c r="E118" s="851" t="s">
        <v>1327</v>
      </c>
      <c r="F118" s="16"/>
    </row>
    <row r="119" spans="1:11" x14ac:dyDescent="0.25">
      <c r="A119" s="70" t="s">
        <v>35</v>
      </c>
      <c r="B119" s="848" t="s">
        <v>2016</v>
      </c>
      <c r="C119" s="849" t="s">
        <v>1896</v>
      </c>
      <c r="D119" s="850"/>
      <c r="E119" s="851" t="s">
        <v>1327</v>
      </c>
      <c r="F119" s="16"/>
    </row>
    <row r="120" spans="1:11" x14ac:dyDescent="0.25">
      <c r="A120" s="70" t="s">
        <v>36</v>
      </c>
      <c r="B120" s="849" t="s">
        <v>2015</v>
      </c>
      <c r="C120" s="849" t="s">
        <v>1898</v>
      </c>
      <c r="D120" s="850"/>
      <c r="E120" s="852" t="s">
        <v>1899</v>
      </c>
      <c r="F120" s="587"/>
    </row>
    <row r="121" spans="1:11" x14ac:dyDescent="0.25">
      <c r="A121" s="70" t="s">
        <v>37</v>
      </c>
      <c r="B121" s="849" t="s">
        <v>2015</v>
      </c>
      <c r="C121" s="849" t="s">
        <v>1898</v>
      </c>
      <c r="D121" s="850"/>
      <c r="E121" s="852" t="s">
        <v>1899</v>
      </c>
      <c r="F121" s="587"/>
    </row>
    <row r="122" spans="1:11" ht="15.6" customHeight="1" x14ac:dyDescent="0.25">
      <c r="A122" s="435" t="s">
        <v>57</v>
      </c>
      <c r="B122" s="436"/>
      <c r="C122" s="436"/>
      <c r="D122" s="551"/>
      <c r="E122" s="552"/>
      <c r="F122" s="436"/>
    </row>
    <row r="123" spans="1:11" ht="15.6" customHeight="1" x14ac:dyDescent="0.25">
      <c r="A123" s="5" t="s">
        <v>39</v>
      </c>
      <c r="B123" s="718" t="s">
        <v>1558</v>
      </c>
      <c r="C123" s="718" t="s">
        <v>1338</v>
      </c>
      <c r="D123" s="761" t="s">
        <v>2755</v>
      </c>
      <c r="E123" s="727" t="s">
        <v>1340</v>
      </c>
      <c r="F123" s="718" t="s">
        <v>2756</v>
      </c>
    </row>
    <row r="124" spans="1:11" ht="15.6" customHeight="1" x14ac:dyDescent="0.25">
      <c r="A124" s="5" t="s">
        <v>38</v>
      </c>
      <c r="B124" s="718" t="s">
        <v>1579</v>
      </c>
      <c r="C124" s="718" t="s">
        <v>1338</v>
      </c>
      <c r="D124" s="761" t="s">
        <v>2757</v>
      </c>
      <c r="E124" s="727" t="s">
        <v>1340</v>
      </c>
      <c r="F124" s="718" t="s">
        <v>2758</v>
      </c>
    </row>
    <row r="125" spans="1:11" s="22" customFormat="1" ht="15.6" customHeight="1" x14ac:dyDescent="0.25">
      <c r="A125" s="72" t="s">
        <v>40</v>
      </c>
      <c r="B125" s="718" t="s">
        <v>1558</v>
      </c>
      <c r="C125" s="718" t="s">
        <v>1338</v>
      </c>
      <c r="D125" s="761" t="s">
        <v>2755</v>
      </c>
      <c r="E125" s="727" t="s">
        <v>1340</v>
      </c>
      <c r="F125" s="718" t="s">
        <v>2756</v>
      </c>
    </row>
    <row r="126" spans="1:11" s="22" customFormat="1" ht="15.6" customHeight="1" x14ac:dyDescent="0.25">
      <c r="A126" s="72" t="s">
        <v>41</v>
      </c>
      <c r="B126" s="718" t="s">
        <v>1579</v>
      </c>
      <c r="C126" s="718" t="s">
        <v>1338</v>
      </c>
      <c r="D126" s="761" t="s">
        <v>2757</v>
      </c>
      <c r="E126" s="727" t="s">
        <v>1340</v>
      </c>
      <c r="F126" s="718" t="s">
        <v>2758</v>
      </c>
    </row>
    <row r="127" spans="1:11" s="15" customFormat="1" ht="15.6" customHeight="1" x14ac:dyDescent="0.25">
      <c r="A127" s="645" t="s">
        <v>2629</v>
      </c>
      <c r="B127" s="572"/>
      <c r="C127" s="14"/>
      <c r="D127" s="14"/>
      <c r="E127" s="14"/>
      <c r="F127" s="14"/>
    </row>
    <row r="128" spans="1:11" ht="15.6" customHeight="1" x14ac:dyDescent="0.25">
      <c r="A128" s="5" t="s">
        <v>34</v>
      </c>
      <c r="B128" s="1027" t="s">
        <v>1283</v>
      </c>
      <c r="C128" s="1050" t="s">
        <v>5</v>
      </c>
      <c r="D128" s="1058" t="s">
        <v>1275</v>
      </c>
      <c r="E128" s="1050" t="s">
        <v>1170</v>
      </c>
      <c r="F128" s="1050" t="s">
        <v>1276</v>
      </c>
      <c r="G128" s="516"/>
      <c r="H128" s="516"/>
      <c r="I128" s="13"/>
      <c r="J128" s="13"/>
    </row>
    <row r="129" spans="1:8" ht="15.6" customHeight="1" x14ac:dyDescent="0.25">
      <c r="A129" s="5" t="s">
        <v>35</v>
      </c>
      <c r="B129" s="1101" t="s">
        <v>3025</v>
      </c>
      <c r="C129" s="1102" t="s">
        <v>2451</v>
      </c>
      <c r="D129" s="1103" t="s">
        <v>3026</v>
      </c>
      <c r="E129" s="1102" t="s">
        <v>2452</v>
      </c>
      <c r="F129" s="1102" t="s">
        <v>3031</v>
      </c>
      <c r="G129" s="516"/>
      <c r="H129" s="516"/>
    </row>
    <row r="130" spans="1:8" ht="15.6" customHeight="1" x14ac:dyDescent="0.25">
      <c r="A130" s="5" t="s">
        <v>36</v>
      </c>
      <c r="B130" s="1095" t="s">
        <v>3027</v>
      </c>
      <c r="C130" s="1102" t="s">
        <v>2451</v>
      </c>
      <c r="D130" s="1105" t="s">
        <v>3028</v>
      </c>
      <c r="E130" s="1104" t="s">
        <v>2452</v>
      </c>
      <c r="F130" s="1106" t="s">
        <v>3031</v>
      </c>
      <c r="G130" s="516"/>
    </row>
    <row r="131" spans="1:8" ht="15.6" customHeight="1" x14ac:dyDescent="0.25">
      <c r="A131" s="5" t="s">
        <v>37</v>
      </c>
      <c r="B131" s="1107" t="s">
        <v>3029</v>
      </c>
      <c r="C131" s="1102" t="s">
        <v>2451</v>
      </c>
      <c r="D131" s="1108" t="s">
        <v>3030</v>
      </c>
      <c r="E131" s="1109" t="s">
        <v>2452</v>
      </c>
      <c r="F131" s="1108" t="s">
        <v>3031</v>
      </c>
    </row>
    <row r="132" spans="1:8" ht="15.6" customHeight="1" x14ac:dyDescent="0.25">
      <c r="A132" s="435" t="s">
        <v>57</v>
      </c>
      <c r="B132" s="436"/>
      <c r="C132" s="436"/>
      <c r="D132" s="551"/>
      <c r="E132" s="552"/>
      <c r="F132" s="436"/>
    </row>
    <row r="133" spans="1:8" ht="15.6" customHeight="1" x14ac:dyDescent="0.25">
      <c r="A133" s="5" t="s">
        <v>39</v>
      </c>
      <c r="B133" s="935" t="s">
        <v>890</v>
      </c>
      <c r="C133" s="923" t="s">
        <v>9</v>
      </c>
      <c r="D133" s="935" t="s">
        <v>887</v>
      </c>
      <c r="E133" s="978" t="s">
        <v>2897</v>
      </c>
      <c r="F133" s="923" t="s">
        <v>888</v>
      </c>
    </row>
    <row r="134" spans="1:8" ht="15.6" customHeight="1" x14ac:dyDescent="0.25">
      <c r="A134" s="5" t="s">
        <v>38</v>
      </c>
      <c r="B134" s="935" t="s">
        <v>891</v>
      </c>
      <c r="C134" s="923" t="s">
        <v>9</v>
      </c>
      <c r="D134" s="935" t="s">
        <v>887</v>
      </c>
      <c r="E134" s="978" t="s">
        <v>2897</v>
      </c>
      <c r="F134" s="923" t="s">
        <v>888</v>
      </c>
    </row>
    <row r="135" spans="1:8" s="22" customFormat="1" ht="15.6" customHeight="1" x14ac:dyDescent="0.25">
      <c r="A135" s="5" t="s">
        <v>40</v>
      </c>
      <c r="B135" s="1148" t="s">
        <v>2164</v>
      </c>
      <c r="C135" s="1148" t="s">
        <v>1986</v>
      </c>
      <c r="D135" s="44"/>
      <c r="E135" s="44"/>
      <c r="F135" s="44"/>
    </row>
    <row r="136" spans="1:8" s="22" customFormat="1" ht="15.6" customHeight="1" x14ac:dyDescent="0.25">
      <c r="A136" s="5" t="s">
        <v>41</v>
      </c>
      <c r="B136" s="1148" t="s">
        <v>2164</v>
      </c>
      <c r="C136" s="1148" t="s">
        <v>1986</v>
      </c>
      <c r="D136" s="580"/>
      <c r="E136" s="43"/>
      <c r="F136" s="21"/>
    </row>
    <row r="137" spans="1:8" s="2" customFormat="1" ht="15.6" customHeight="1" x14ac:dyDescent="0.25">
      <c r="A137" s="59" t="s">
        <v>15</v>
      </c>
      <c r="B137" s="59"/>
      <c r="C137" s="59"/>
      <c r="D137" s="59"/>
      <c r="E137" s="59"/>
      <c r="F137" s="59"/>
    </row>
    <row r="138" spans="1:8" s="13" customFormat="1" ht="15.6" customHeight="1" x14ac:dyDescent="0.25">
      <c r="A138" s="11" t="s">
        <v>3</v>
      </c>
      <c r="B138" s="11"/>
      <c r="C138" s="11"/>
      <c r="D138" s="11"/>
      <c r="E138" s="12"/>
      <c r="F138" s="11"/>
    </row>
    <row r="139" spans="1:8" s="15" customFormat="1" ht="15.6" customHeight="1" x14ac:dyDescent="0.25">
      <c r="A139" s="645" t="s">
        <v>2630</v>
      </c>
      <c r="B139" s="572"/>
      <c r="C139" s="14"/>
      <c r="D139" s="14"/>
      <c r="E139" s="14"/>
      <c r="F139" s="14"/>
    </row>
    <row r="140" spans="1:8" ht="15.6" customHeight="1" x14ac:dyDescent="0.25">
      <c r="A140" s="27" t="s">
        <v>34</v>
      </c>
      <c r="B140" s="85" t="s">
        <v>1531</v>
      </c>
      <c r="C140" s="723" t="s">
        <v>1</v>
      </c>
      <c r="D140" s="751" t="s">
        <v>2278</v>
      </c>
      <c r="E140" s="723" t="s">
        <v>1350</v>
      </c>
      <c r="F140" s="723" t="s">
        <v>2279</v>
      </c>
    </row>
    <row r="141" spans="1:8" ht="15.6" customHeight="1" x14ac:dyDescent="0.25">
      <c r="A141" s="27" t="s">
        <v>35</v>
      </c>
      <c r="B141" s="724" t="s">
        <v>1534</v>
      </c>
      <c r="C141" s="725" t="s">
        <v>1</v>
      </c>
      <c r="D141" s="750" t="s">
        <v>1535</v>
      </c>
      <c r="E141" s="725" t="s">
        <v>1350</v>
      </c>
      <c r="F141" s="725" t="s">
        <v>2280</v>
      </c>
    </row>
    <row r="142" spans="1:8" ht="15.6" customHeight="1" x14ac:dyDescent="0.25">
      <c r="A142" s="27" t="s">
        <v>36</v>
      </c>
      <c r="B142" s="854" t="s">
        <v>2044</v>
      </c>
      <c r="C142" s="854" t="s">
        <v>20</v>
      </c>
      <c r="D142" s="854" t="s">
        <v>369</v>
      </c>
      <c r="E142" s="854" t="s">
        <v>2172</v>
      </c>
      <c r="F142" s="854" t="s">
        <v>2373</v>
      </c>
    </row>
    <row r="143" spans="1:8" ht="15.6" customHeight="1" x14ac:dyDescent="0.25">
      <c r="A143" s="27" t="s">
        <v>37</v>
      </c>
      <c r="B143" s="854" t="s">
        <v>2045</v>
      </c>
      <c r="C143" s="854" t="s">
        <v>20</v>
      </c>
      <c r="D143" s="854" t="s">
        <v>372</v>
      </c>
      <c r="E143" s="854" t="s">
        <v>2172</v>
      </c>
      <c r="F143" s="854" t="s">
        <v>2373</v>
      </c>
    </row>
    <row r="144" spans="1:8" ht="15.6" customHeight="1" x14ac:dyDescent="0.25">
      <c r="A144" s="435" t="s">
        <v>57</v>
      </c>
      <c r="B144" s="436"/>
      <c r="C144" s="436"/>
      <c r="D144" s="551"/>
      <c r="E144" s="552"/>
      <c r="F144" s="436"/>
    </row>
    <row r="145" spans="1:8" ht="15.6" customHeight="1" x14ac:dyDescent="0.25">
      <c r="A145" s="27" t="s">
        <v>39</v>
      </c>
      <c r="B145" s="1260" t="s">
        <v>1737</v>
      </c>
      <c r="C145" s="1297" t="s">
        <v>0</v>
      </c>
      <c r="D145" s="1297" t="s">
        <v>1738</v>
      </c>
      <c r="E145" s="1297" t="s">
        <v>3139</v>
      </c>
      <c r="F145" s="1297" t="s">
        <v>1739</v>
      </c>
    </row>
    <row r="146" spans="1:8" ht="15.6" customHeight="1" x14ac:dyDescent="0.25">
      <c r="A146" s="27" t="s">
        <v>38</v>
      </c>
      <c r="B146" s="1298" t="s">
        <v>1740</v>
      </c>
      <c r="C146" s="1299" t="s">
        <v>0</v>
      </c>
      <c r="D146" s="1300" t="s">
        <v>1738</v>
      </c>
      <c r="E146" s="1299" t="s">
        <v>3139</v>
      </c>
      <c r="F146" s="1299" t="s">
        <v>1739</v>
      </c>
    </row>
    <row r="147" spans="1:8" s="22" customFormat="1" ht="15.6" customHeight="1" x14ac:dyDescent="0.25">
      <c r="A147" s="25" t="s">
        <v>40</v>
      </c>
      <c r="B147" s="1148" t="s">
        <v>2163</v>
      </c>
      <c r="C147" s="1147" t="s">
        <v>1990</v>
      </c>
      <c r="D147" s="61"/>
      <c r="E147" s="61"/>
      <c r="F147" s="61"/>
    </row>
    <row r="148" spans="1:8" s="22" customFormat="1" ht="15.6" customHeight="1" x14ac:dyDescent="0.25">
      <c r="A148" s="25" t="s">
        <v>41</v>
      </c>
      <c r="B148" s="1148" t="s">
        <v>2163</v>
      </c>
      <c r="C148" s="1147" t="s">
        <v>1990</v>
      </c>
      <c r="D148" s="61"/>
      <c r="E148" s="61"/>
      <c r="F148" s="61"/>
    </row>
    <row r="149" spans="1:8" s="15" customFormat="1" ht="15.6" customHeight="1" x14ac:dyDescent="0.25">
      <c r="A149" s="645" t="s">
        <v>2631</v>
      </c>
      <c r="B149" s="572"/>
      <c r="C149" s="14"/>
      <c r="D149" s="14"/>
      <c r="E149" s="14"/>
      <c r="F149" s="14"/>
    </row>
    <row r="150" spans="1:8" ht="15.6" customHeight="1" x14ac:dyDescent="0.25">
      <c r="A150" s="27" t="s">
        <v>34</v>
      </c>
      <c r="B150" s="830" t="s">
        <v>2054</v>
      </c>
      <c r="C150" s="830" t="s">
        <v>20</v>
      </c>
      <c r="D150" s="830" t="s">
        <v>374</v>
      </c>
      <c r="E150" s="830" t="s">
        <v>2172</v>
      </c>
      <c r="F150" s="830" t="s">
        <v>2374</v>
      </c>
    </row>
    <row r="151" spans="1:8" ht="15.6" customHeight="1" x14ac:dyDescent="0.25">
      <c r="A151" s="27" t="s">
        <v>35</v>
      </c>
      <c r="B151" s="830" t="s">
        <v>2055</v>
      </c>
      <c r="C151" s="830" t="s">
        <v>20</v>
      </c>
      <c r="D151" s="830" t="s">
        <v>377</v>
      </c>
      <c r="E151" s="830" t="s">
        <v>2172</v>
      </c>
      <c r="F151" s="830" t="s">
        <v>2374</v>
      </c>
    </row>
    <row r="152" spans="1:8" ht="15.6" customHeight="1" x14ac:dyDescent="0.25">
      <c r="A152" s="27" t="s">
        <v>36</v>
      </c>
      <c r="B152" s="85" t="s">
        <v>1540</v>
      </c>
      <c r="C152" s="723" t="s">
        <v>1</v>
      </c>
      <c r="D152" s="723" t="s">
        <v>2281</v>
      </c>
      <c r="E152" s="723" t="s">
        <v>1344</v>
      </c>
      <c r="F152" s="723" t="s">
        <v>2282</v>
      </c>
    </row>
    <row r="153" spans="1:8" ht="15.6" customHeight="1" x14ac:dyDescent="0.25">
      <c r="A153" s="27" t="s">
        <v>37</v>
      </c>
      <c r="B153" s="724" t="s">
        <v>1543</v>
      </c>
      <c r="C153" s="725" t="s">
        <v>1</v>
      </c>
      <c r="D153" s="725" t="s">
        <v>2283</v>
      </c>
      <c r="E153" s="725" t="s">
        <v>1344</v>
      </c>
      <c r="F153" s="725" t="s">
        <v>2284</v>
      </c>
    </row>
    <row r="154" spans="1:8" ht="15.6" customHeight="1" x14ac:dyDescent="0.25">
      <c r="A154" s="435" t="s">
        <v>57</v>
      </c>
      <c r="B154" s="436"/>
      <c r="C154" s="436"/>
      <c r="D154" s="551"/>
      <c r="E154" s="552"/>
      <c r="F154" s="436"/>
    </row>
    <row r="155" spans="1:8" ht="15.6" customHeight="1" x14ac:dyDescent="0.25">
      <c r="A155" s="27" t="s">
        <v>39</v>
      </c>
      <c r="B155" s="1204" t="s">
        <v>3119</v>
      </c>
      <c r="C155" s="1213" t="s">
        <v>53</v>
      </c>
      <c r="D155" s="1236" t="s">
        <v>3118</v>
      </c>
      <c r="E155" s="1236" t="s">
        <v>74</v>
      </c>
      <c r="F155" s="1236" t="s">
        <v>2387</v>
      </c>
    </row>
    <row r="156" spans="1:8" ht="15.6" customHeight="1" x14ac:dyDescent="0.25">
      <c r="A156" s="27" t="s">
        <v>38</v>
      </c>
      <c r="B156" s="1204" t="s">
        <v>3120</v>
      </c>
      <c r="C156" s="1213" t="s">
        <v>53</v>
      </c>
      <c r="D156" s="1236" t="s">
        <v>3118</v>
      </c>
      <c r="E156" s="1236" t="s">
        <v>74</v>
      </c>
      <c r="F156" s="1236" t="s">
        <v>2387</v>
      </c>
    </row>
    <row r="157" spans="1:8" s="22" customFormat="1" ht="15.6" customHeight="1" x14ac:dyDescent="0.25">
      <c r="A157" s="25" t="s">
        <v>40</v>
      </c>
      <c r="B157" s="1060" t="s">
        <v>1286</v>
      </c>
      <c r="C157" s="1061" t="s">
        <v>5</v>
      </c>
      <c r="D157" s="1061" t="s">
        <v>1284</v>
      </c>
      <c r="E157" s="1062" t="s">
        <v>1170</v>
      </c>
      <c r="F157" s="1049" t="s">
        <v>1285</v>
      </c>
      <c r="G157" s="712"/>
      <c r="H157" s="516"/>
    </row>
    <row r="158" spans="1:8" s="22" customFormat="1" ht="15.6" customHeight="1" x14ac:dyDescent="0.25">
      <c r="A158" s="25" t="s">
        <v>41</v>
      </c>
      <c r="B158" s="1063" t="s">
        <v>1295</v>
      </c>
      <c r="C158" s="1064" t="s">
        <v>5</v>
      </c>
      <c r="D158" s="1064" t="s">
        <v>1287</v>
      </c>
      <c r="E158" s="1065" t="s">
        <v>1170</v>
      </c>
      <c r="F158" s="1051" t="s">
        <v>1288</v>
      </c>
      <c r="G158" s="712"/>
      <c r="H158" s="516"/>
    </row>
    <row r="159" spans="1:8" s="15" customFormat="1" ht="15.6" customHeight="1" x14ac:dyDescent="0.25">
      <c r="A159" s="645" t="s">
        <v>2632</v>
      </c>
      <c r="B159" s="572"/>
      <c r="C159" s="14"/>
      <c r="D159" s="14"/>
      <c r="E159" s="14"/>
      <c r="F159" s="14"/>
    </row>
    <row r="160" spans="1:8" ht="15.6" customHeight="1" x14ac:dyDescent="0.25">
      <c r="A160" s="27" t="s">
        <v>34</v>
      </c>
      <c r="B160" s="765" t="s">
        <v>2980</v>
      </c>
      <c r="C160" s="803" t="s">
        <v>2982</v>
      </c>
      <c r="D160" s="1028" t="s">
        <v>2983</v>
      </c>
      <c r="E160" s="765" t="s">
        <v>2957</v>
      </c>
      <c r="F160" s="766" t="s">
        <v>2985</v>
      </c>
    </row>
    <row r="161" spans="1:8" ht="15.6" customHeight="1" x14ac:dyDescent="0.25">
      <c r="A161" s="27" t="s">
        <v>35</v>
      </c>
      <c r="B161" s="765" t="s">
        <v>2981</v>
      </c>
      <c r="C161" s="803" t="s">
        <v>2982</v>
      </c>
      <c r="D161" s="1028" t="s">
        <v>2984</v>
      </c>
      <c r="E161" s="765" t="s">
        <v>2957</v>
      </c>
      <c r="F161" s="766" t="s">
        <v>2986</v>
      </c>
    </row>
    <row r="162" spans="1:8" ht="15.6" customHeight="1" x14ac:dyDescent="0.25">
      <c r="A162" s="27" t="s">
        <v>36</v>
      </c>
      <c r="B162" s="765" t="s">
        <v>2980</v>
      </c>
      <c r="C162" s="803" t="s">
        <v>2954</v>
      </c>
      <c r="D162" s="1059" t="s">
        <v>2983</v>
      </c>
      <c r="E162" s="765" t="s">
        <v>2957</v>
      </c>
      <c r="F162" s="800" t="s">
        <v>2985</v>
      </c>
    </row>
    <row r="163" spans="1:8" ht="15.6" customHeight="1" x14ac:dyDescent="0.25">
      <c r="A163" s="27" t="s">
        <v>37</v>
      </c>
      <c r="B163" s="801" t="s">
        <v>2981</v>
      </c>
      <c r="C163" s="803" t="s">
        <v>2954</v>
      </c>
      <c r="D163" s="1006" t="s">
        <v>2984</v>
      </c>
      <c r="E163" s="765" t="s">
        <v>2957</v>
      </c>
      <c r="F163" s="802" t="s">
        <v>2986</v>
      </c>
    </row>
    <row r="164" spans="1:8" ht="15.6" customHeight="1" x14ac:dyDescent="0.25">
      <c r="A164" s="435" t="s">
        <v>57</v>
      </c>
      <c r="B164" s="436"/>
      <c r="C164" s="436"/>
      <c r="D164" s="551"/>
      <c r="E164" s="552"/>
      <c r="F164" s="436"/>
    </row>
    <row r="165" spans="1:8" ht="15.6" customHeight="1" x14ac:dyDescent="0.25">
      <c r="A165" s="27" t="s">
        <v>39</v>
      </c>
      <c r="B165" s="1258" t="s">
        <v>1741</v>
      </c>
      <c r="C165" s="1263" t="s">
        <v>0</v>
      </c>
      <c r="D165" s="1287" t="s">
        <v>1742</v>
      </c>
      <c r="E165" s="1287" t="s">
        <v>3139</v>
      </c>
      <c r="F165" s="1287" t="s">
        <v>1743</v>
      </c>
    </row>
    <row r="166" spans="1:8" ht="15.6" customHeight="1" x14ac:dyDescent="0.25">
      <c r="A166" s="27" t="s">
        <v>38</v>
      </c>
      <c r="B166" s="97"/>
      <c r="C166" s="5" t="s">
        <v>1991</v>
      </c>
      <c r="D166" s="100"/>
      <c r="E166" s="100"/>
      <c r="F166" s="100"/>
    </row>
    <row r="167" spans="1:8" s="22" customFormat="1" ht="15.6" customHeight="1" x14ac:dyDescent="0.25">
      <c r="A167" s="25" t="s">
        <v>40</v>
      </c>
      <c r="B167" s="1177" t="s">
        <v>2165</v>
      </c>
      <c r="C167" s="1180" t="s">
        <v>1988</v>
      </c>
      <c r="D167" s="697"/>
      <c r="E167" s="698"/>
      <c r="F167" s="695"/>
      <c r="G167" s="712"/>
      <c r="H167" s="516"/>
    </row>
    <row r="168" spans="1:8" s="22" customFormat="1" ht="15.6" customHeight="1" x14ac:dyDescent="0.25">
      <c r="A168" s="25" t="s">
        <v>41</v>
      </c>
      <c r="B168" s="1178" t="s">
        <v>2165</v>
      </c>
      <c r="C168" s="1181" t="s">
        <v>1988</v>
      </c>
      <c r="D168" s="700"/>
      <c r="E168" s="702"/>
      <c r="F168" s="660"/>
      <c r="G168" s="712"/>
      <c r="H168" s="516"/>
    </row>
    <row r="169" spans="1:8" s="15" customFormat="1" ht="15.6" customHeight="1" x14ac:dyDescent="0.25">
      <c r="A169" s="645" t="s">
        <v>2633</v>
      </c>
      <c r="B169" s="572"/>
      <c r="C169" s="14"/>
      <c r="D169" s="14"/>
      <c r="E169" s="14"/>
      <c r="F169" s="14"/>
    </row>
    <row r="170" spans="1:8" x14ac:dyDescent="0.25">
      <c r="A170" s="70" t="s">
        <v>34</v>
      </c>
      <c r="B170" s="848" t="s">
        <v>2016</v>
      </c>
      <c r="C170" s="849" t="s">
        <v>1896</v>
      </c>
      <c r="D170" s="850"/>
      <c r="E170" s="851" t="s">
        <v>1327</v>
      </c>
      <c r="F170" s="16"/>
    </row>
    <row r="171" spans="1:8" x14ac:dyDescent="0.25">
      <c r="A171" s="70" t="s">
        <v>35</v>
      </c>
      <c r="B171" s="848" t="s">
        <v>2016</v>
      </c>
      <c r="C171" s="849" t="s">
        <v>1896</v>
      </c>
      <c r="D171" s="850"/>
      <c r="E171" s="851" t="s">
        <v>1327</v>
      </c>
      <c r="F171" s="16"/>
    </row>
    <row r="172" spans="1:8" x14ac:dyDescent="0.25">
      <c r="A172" s="70" t="s">
        <v>36</v>
      </c>
      <c r="B172" s="849" t="s">
        <v>2015</v>
      </c>
      <c r="C172" s="849" t="s">
        <v>1898</v>
      </c>
      <c r="D172" s="850"/>
      <c r="E172" s="852" t="s">
        <v>1899</v>
      </c>
      <c r="F172" s="587"/>
    </row>
    <row r="173" spans="1:8" x14ac:dyDescent="0.25">
      <c r="A173" s="70" t="s">
        <v>37</v>
      </c>
      <c r="B173" s="849" t="s">
        <v>2015</v>
      </c>
      <c r="C173" s="849" t="s">
        <v>1898</v>
      </c>
      <c r="D173" s="850"/>
      <c r="E173" s="852" t="s">
        <v>1899</v>
      </c>
      <c r="F173" s="587"/>
    </row>
    <row r="174" spans="1:8" ht="15.6" customHeight="1" x14ac:dyDescent="0.25">
      <c r="A174" s="435" t="s">
        <v>57</v>
      </c>
      <c r="B174" s="436"/>
      <c r="C174" s="436"/>
      <c r="D174" s="551"/>
      <c r="E174" s="552"/>
      <c r="F174" s="436"/>
    </row>
    <row r="175" spans="1:8" ht="15.6" customHeight="1" x14ac:dyDescent="0.25">
      <c r="A175" s="27" t="s">
        <v>39</v>
      </c>
      <c r="B175" s="718" t="s">
        <v>1594</v>
      </c>
      <c r="C175" s="727" t="s">
        <v>1338</v>
      </c>
      <c r="D175" s="761" t="s">
        <v>2278</v>
      </c>
      <c r="E175" s="727" t="s">
        <v>1340</v>
      </c>
      <c r="F175" s="718" t="s">
        <v>2759</v>
      </c>
    </row>
    <row r="176" spans="1:8" ht="15.6" customHeight="1" x14ac:dyDescent="0.25">
      <c r="A176" s="27" t="s">
        <v>38</v>
      </c>
      <c r="B176" s="718" t="s">
        <v>1615</v>
      </c>
      <c r="C176" s="727" t="s">
        <v>1338</v>
      </c>
      <c r="D176" s="761" t="s">
        <v>2760</v>
      </c>
      <c r="E176" s="727" t="s">
        <v>1340</v>
      </c>
      <c r="F176" s="727" t="s">
        <v>2761</v>
      </c>
    </row>
    <row r="177" spans="1:6" s="22" customFormat="1" ht="15.6" customHeight="1" x14ac:dyDescent="0.25">
      <c r="A177" s="25" t="s">
        <v>40</v>
      </c>
      <c r="B177" s="718" t="s">
        <v>1594</v>
      </c>
      <c r="C177" s="727" t="s">
        <v>1338</v>
      </c>
      <c r="D177" s="761" t="s">
        <v>2278</v>
      </c>
      <c r="E177" s="727" t="s">
        <v>1340</v>
      </c>
      <c r="F177" s="718" t="s">
        <v>2759</v>
      </c>
    </row>
    <row r="178" spans="1:6" s="22" customFormat="1" ht="15.6" customHeight="1" x14ac:dyDescent="0.25">
      <c r="A178" s="25" t="s">
        <v>41</v>
      </c>
      <c r="B178" s="718" t="s">
        <v>1615</v>
      </c>
      <c r="C178" s="727" t="s">
        <v>1338</v>
      </c>
      <c r="D178" s="761" t="s">
        <v>2760</v>
      </c>
      <c r="E178" s="727" t="s">
        <v>1340</v>
      </c>
      <c r="F178" s="727" t="s">
        <v>2761</v>
      </c>
    </row>
    <row r="179" spans="1:6" s="15" customFormat="1" ht="15.6" customHeight="1" x14ac:dyDescent="0.25">
      <c r="A179" s="645" t="s">
        <v>2634</v>
      </c>
      <c r="B179" s="572"/>
      <c r="C179" s="14"/>
      <c r="D179" s="14"/>
      <c r="E179" s="14"/>
      <c r="F179" s="14"/>
    </row>
    <row r="180" spans="1:6" ht="15.6" customHeight="1" x14ac:dyDescent="0.25">
      <c r="A180" s="27" t="s">
        <v>34</v>
      </c>
      <c r="B180" s="1007" t="s">
        <v>1289</v>
      </c>
      <c r="C180" s="1007" t="s">
        <v>2022</v>
      </c>
      <c r="D180" s="1007" t="s">
        <v>1290</v>
      </c>
      <c r="E180" s="1007" t="s">
        <v>1170</v>
      </c>
      <c r="F180" s="1007" t="s">
        <v>1291</v>
      </c>
    </row>
    <row r="181" spans="1:6" ht="15.6" customHeight="1" x14ac:dyDescent="0.25">
      <c r="A181" s="27" t="s">
        <v>35</v>
      </c>
      <c r="B181" s="1007" t="s">
        <v>1292</v>
      </c>
      <c r="C181" s="1007" t="s">
        <v>2022</v>
      </c>
      <c r="D181" s="1007" t="s">
        <v>1293</v>
      </c>
      <c r="E181" s="1007" t="s">
        <v>1170</v>
      </c>
      <c r="F181" s="1007" t="s">
        <v>1294</v>
      </c>
    </row>
    <row r="182" spans="1:6" ht="15.6" customHeight="1" x14ac:dyDescent="0.25">
      <c r="A182" s="27" t="s">
        <v>36</v>
      </c>
      <c r="B182" s="1007" t="s">
        <v>1289</v>
      </c>
      <c r="C182" s="1007" t="s">
        <v>2023</v>
      </c>
      <c r="D182" s="1007" t="s">
        <v>1290</v>
      </c>
      <c r="E182" s="1007" t="s">
        <v>1170</v>
      </c>
      <c r="F182" s="1007" t="s">
        <v>1291</v>
      </c>
    </row>
    <row r="183" spans="1:6" ht="15.6" customHeight="1" x14ac:dyDescent="0.25">
      <c r="A183" s="27" t="s">
        <v>37</v>
      </c>
      <c r="B183" s="1007" t="s">
        <v>1292</v>
      </c>
      <c r="C183" s="1007" t="s">
        <v>2023</v>
      </c>
      <c r="D183" s="1007" t="s">
        <v>1293</v>
      </c>
      <c r="E183" s="1007" t="s">
        <v>1170</v>
      </c>
      <c r="F183" s="1007" t="s">
        <v>1294</v>
      </c>
    </row>
    <row r="184" spans="1:6" ht="15.6" customHeight="1" x14ac:dyDescent="0.25">
      <c r="A184" s="435" t="s">
        <v>57</v>
      </c>
      <c r="B184" s="436"/>
      <c r="C184" s="436"/>
      <c r="D184" s="551"/>
      <c r="E184" s="552"/>
      <c r="F184" s="436"/>
    </row>
    <row r="185" spans="1:6" ht="15.6" customHeight="1" x14ac:dyDescent="0.25">
      <c r="A185" s="27" t="s">
        <v>39</v>
      </c>
      <c r="B185" s="1263" t="s">
        <v>1744</v>
      </c>
      <c r="C185" s="1244" t="s">
        <v>0</v>
      </c>
      <c r="D185" s="1263" t="s">
        <v>1745</v>
      </c>
      <c r="E185" s="1271" t="s">
        <v>3139</v>
      </c>
      <c r="F185" s="1244" t="s">
        <v>1746</v>
      </c>
    </row>
    <row r="186" spans="1:6" ht="15.6" customHeight="1" x14ac:dyDescent="0.25">
      <c r="A186" s="27" t="s">
        <v>38</v>
      </c>
      <c r="B186" s="1263" t="s">
        <v>1747</v>
      </c>
      <c r="C186" s="1244" t="s">
        <v>0</v>
      </c>
      <c r="D186" s="1263" t="s">
        <v>1745</v>
      </c>
      <c r="E186" s="1271" t="s">
        <v>3139</v>
      </c>
      <c r="F186" s="1244" t="s">
        <v>1746</v>
      </c>
    </row>
    <row r="187" spans="1:6" s="22" customFormat="1" ht="15.6" customHeight="1" x14ac:dyDescent="0.25">
      <c r="A187" s="27" t="s">
        <v>40</v>
      </c>
      <c r="B187" s="1148" t="s">
        <v>2164</v>
      </c>
      <c r="C187" s="1148" t="s">
        <v>1986</v>
      </c>
      <c r="D187" s="61"/>
      <c r="E187" s="61"/>
      <c r="F187" s="61"/>
    </row>
    <row r="188" spans="1:6" s="22" customFormat="1" ht="15.6" customHeight="1" x14ac:dyDescent="0.25">
      <c r="A188" s="27" t="s">
        <v>41</v>
      </c>
      <c r="B188" s="1148" t="s">
        <v>2164</v>
      </c>
      <c r="C188" s="1148" t="s">
        <v>1986</v>
      </c>
      <c r="D188" s="61"/>
      <c r="E188" s="61"/>
      <c r="F188" s="61"/>
    </row>
    <row r="189" spans="1:6" s="2" customFormat="1" ht="15.6" customHeight="1" x14ac:dyDescent="0.25">
      <c r="A189" s="59" t="s">
        <v>16</v>
      </c>
      <c r="B189" s="59"/>
      <c r="C189" s="59"/>
      <c r="D189" s="59"/>
      <c r="E189" s="59"/>
      <c r="F189" s="59"/>
    </row>
    <row r="190" spans="1:6" s="13" customFormat="1" ht="15.6" customHeight="1" x14ac:dyDescent="0.25">
      <c r="A190" s="11" t="s">
        <v>3</v>
      </c>
      <c r="B190" s="11"/>
      <c r="C190" s="11"/>
      <c r="D190" s="11"/>
      <c r="E190" s="12"/>
      <c r="F190" s="11"/>
    </row>
    <row r="191" spans="1:6" s="15" customFormat="1" ht="15.6" customHeight="1" x14ac:dyDescent="0.25">
      <c r="A191" s="645" t="s">
        <v>2635</v>
      </c>
      <c r="B191" s="572"/>
      <c r="C191" s="14"/>
      <c r="D191" s="14"/>
      <c r="E191" s="14"/>
      <c r="F191" s="14"/>
    </row>
    <row r="192" spans="1:6" ht="15.6" customHeight="1" x14ac:dyDescent="0.25">
      <c r="A192" s="5" t="s">
        <v>34</v>
      </c>
      <c r="B192" s="85" t="s">
        <v>1546</v>
      </c>
      <c r="C192" s="723" t="s">
        <v>1</v>
      </c>
      <c r="D192" s="723" t="s">
        <v>2743</v>
      </c>
      <c r="E192" s="723" t="s">
        <v>1327</v>
      </c>
      <c r="F192" s="42" t="s">
        <v>1542</v>
      </c>
    </row>
    <row r="193" spans="1:7" ht="15.6" customHeight="1" x14ac:dyDescent="0.25">
      <c r="A193" s="5" t="s">
        <v>35</v>
      </c>
      <c r="B193" s="724" t="s">
        <v>1549</v>
      </c>
      <c r="C193" s="725" t="s">
        <v>1</v>
      </c>
      <c r="D193" s="725" t="s">
        <v>2744</v>
      </c>
      <c r="E193" s="725" t="s">
        <v>1327</v>
      </c>
      <c r="F193" s="707" t="s">
        <v>2285</v>
      </c>
    </row>
    <row r="194" spans="1:7" ht="15.6" customHeight="1" x14ac:dyDescent="0.25">
      <c r="A194" s="5" t="s">
        <v>36</v>
      </c>
      <c r="B194" s="830" t="s">
        <v>2056</v>
      </c>
      <c r="C194" s="830" t="s">
        <v>20</v>
      </c>
      <c r="D194" s="830" t="s">
        <v>379</v>
      </c>
      <c r="E194" s="830" t="s">
        <v>2172</v>
      </c>
      <c r="F194" s="830" t="s">
        <v>2857</v>
      </c>
    </row>
    <row r="195" spans="1:7" ht="15.6" customHeight="1" x14ac:dyDescent="0.25">
      <c r="A195" s="5" t="s">
        <v>37</v>
      </c>
      <c r="B195" s="918" t="s">
        <v>894</v>
      </c>
      <c r="C195" s="918" t="s">
        <v>9</v>
      </c>
      <c r="D195" s="918" t="s">
        <v>887</v>
      </c>
      <c r="E195" s="918" t="s">
        <v>2897</v>
      </c>
      <c r="F195" s="918" t="s">
        <v>888</v>
      </c>
    </row>
    <row r="196" spans="1:7" ht="15.6" customHeight="1" x14ac:dyDescent="0.25">
      <c r="A196" s="435" t="s">
        <v>57</v>
      </c>
      <c r="B196" s="436"/>
      <c r="C196" s="436"/>
      <c r="D196" s="551"/>
      <c r="E196" s="552"/>
      <c r="F196" s="436"/>
    </row>
    <row r="197" spans="1:7" ht="15.6" customHeight="1" x14ac:dyDescent="0.25">
      <c r="A197" s="5" t="s">
        <v>39</v>
      </c>
      <c r="B197" s="1260" t="s">
        <v>1748</v>
      </c>
      <c r="C197" s="1297" t="s">
        <v>0</v>
      </c>
      <c r="D197" s="1301" t="s">
        <v>1749</v>
      </c>
      <c r="E197" s="1297" t="s">
        <v>3139</v>
      </c>
      <c r="F197" s="1297" t="s">
        <v>1750</v>
      </c>
      <c r="G197" s="1302"/>
    </row>
    <row r="198" spans="1:7" ht="15.6" customHeight="1" x14ac:dyDescent="0.25">
      <c r="A198" s="5" t="s">
        <v>38</v>
      </c>
      <c r="B198" s="1298" t="s">
        <v>1751</v>
      </c>
      <c r="C198" s="1299" t="s">
        <v>0</v>
      </c>
      <c r="D198" s="1300" t="s">
        <v>1752</v>
      </c>
      <c r="E198" s="1299" t="s">
        <v>3139</v>
      </c>
      <c r="F198" s="1299" t="s">
        <v>1753</v>
      </c>
      <c r="G198" s="1302"/>
    </row>
    <row r="199" spans="1:7" s="22" customFormat="1" ht="15.6" customHeight="1" x14ac:dyDescent="0.25">
      <c r="A199" s="72" t="s">
        <v>40</v>
      </c>
      <c r="B199" s="1148" t="s">
        <v>2163</v>
      </c>
      <c r="C199" s="1147" t="s">
        <v>1990</v>
      </c>
      <c r="D199" s="75"/>
      <c r="E199" s="75"/>
      <c r="F199" s="75"/>
    </row>
    <row r="200" spans="1:7" s="22" customFormat="1" ht="15.6" customHeight="1" x14ac:dyDescent="0.25">
      <c r="A200" s="72" t="s">
        <v>41</v>
      </c>
      <c r="B200" s="1148" t="s">
        <v>2163</v>
      </c>
      <c r="C200" s="1147" t="s">
        <v>1990</v>
      </c>
      <c r="D200" s="75"/>
      <c r="E200" s="75"/>
      <c r="F200" s="75"/>
    </row>
    <row r="201" spans="1:7" s="15" customFormat="1" ht="15.6" customHeight="1" x14ac:dyDescent="0.25">
      <c r="A201" s="645" t="s">
        <v>2636</v>
      </c>
      <c r="B201" s="572"/>
      <c r="C201" s="14"/>
      <c r="D201" s="14"/>
      <c r="E201" s="14"/>
      <c r="F201" s="14"/>
    </row>
    <row r="202" spans="1:7" ht="15.6" customHeight="1" x14ac:dyDescent="0.25">
      <c r="A202" s="5" t="s">
        <v>34</v>
      </c>
      <c r="B202" s="175"/>
      <c r="C202" s="5" t="s">
        <v>1991</v>
      </c>
      <c r="D202" s="175"/>
      <c r="E202" s="175"/>
      <c r="F202" s="175"/>
    </row>
    <row r="203" spans="1:7" ht="15.6" customHeight="1" x14ac:dyDescent="0.25">
      <c r="A203" s="5" t="s">
        <v>35</v>
      </c>
      <c r="B203" s="175"/>
      <c r="C203" s="5" t="s">
        <v>1991</v>
      </c>
      <c r="D203" s="175"/>
      <c r="E203" s="175"/>
      <c r="F203" s="175"/>
    </row>
    <row r="204" spans="1:7" ht="15.6" customHeight="1" x14ac:dyDescent="0.25">
      <c r="A204" s="5" t="s">
        <v>36</v>
      </c>
      <c r="B204" s="85" t="s">
        <v>1552</v>
      </c>
      <c r="C204" s="723" t="s">
        <v>1</v>
      </c>
      <c r="D204" s="723" t="s">
        <v>2286</v>
      </c>
      <c r="E204" s="723" t="s">
        <v>1344</v>
      </c>
      <c r="F204" s="723" t="s">
        <v>2287</v>
      </c>
    </row>
    <row r="205" spans="1:7" ht="15.6" customHeight="1" x14ac:dyDescent="0.25">
      <c r="A205" s="5" t="s">
        <v>37</v>
      </c>
      <c r="B205" s="724" t="s">
        <v>1555</v>
      </c>
      <c r="C205" s="725" t="s">
        <v>1</v>
      </c>
      <c r="D205" s="750" t="s">
        <v>2288</v>
      </c>
      <c r="E205" s="725" t="s">
        <v>1344</v>
      </c>
      <c r="F205" s="725" t="s">
        <v>2289</v>
      </c>
    </row>
    <row r="206" spans="1:7" ht="15.6" customHeight="1" x14ac:dyDescent="0.25">
      <c r="A206" s="435" t="s">
        <v>57</v>
      </c>
      <c r="B206" s="436"/>
      <c r="C206" s="436"/>
      <c r="D206" s="551"/>
      <c r="E206" s="552"/>
      <c r="F206" s="436"/>
    </row>
    <row r="207" spans="1:7" s="8" customFormat="1" ht="15.6" customHeight="1" x14ac:dyDescent="0.25">
      <c r="A207" s="18" t="s">
        <v>39</v>
      </c>
      <c r="B207" s="1204" t="s">
        <v>2389</v>
      </c>
      <c r="C207" s="1213" t="s">
        <v>53</v>
      </c>
      <c r="D207" s="1236" t="s">
        <v>2388</v>
      </c>
      <c r="E207" s="1236" t="s">
        <v>74</v>
      </c>
      <c r="F207" s="1236" t="s">
        <v>2387</v>
      </c>
    </row>
    <row r="208" spans="1:7" ht="15.6" customHeight="1" x14ac:dyDescent="0.25">
      <c r="A208" s="5" t="s">
        <v>38</v>
      </c>
      <c r="B208" s="1204" t="s">
        <v>2390</v>
      </c>
      <c r="C208" s="1213" t="s">
        <v>53</v>
      </c>
      <c r="D208" s="1236" t="s">
        <v>2388</v>
      </c>
      <c r="E208" s="1236" t="s">
        <v>74</v>
      </c>
      <c r="F208" s="1236" t="s">
        <v>2387</v>
      </c>
    </row>
    <row r="209" spans="1:6" ht="15.6" customHeight="1" x14ac:dyDescent="0.25">
      <c r="A209" s="5" t="s">
        <v>40</v>
      </c>
      <c r="B209" s="74"/>
      <c r="C209" s="61" t="s">
        <v>1991</v>
      </c>
      <c r="D209" s="624"/>
      <c r="E209" s="77"/>
      <c r="F209" s="74"/>
    </row>
    <row r="210" spans="1:6" s="22" customFormat="1" ht="15.6" customHeight="1" x14ac:dyDescent="0.25">
      <c r="A210" s="72" t="s">
        <v>41</v>
      </c>
      <c r="B210" s="75"/>
      <c r="C210" s="75" t="s">
        <v>1991</v>
      </c>
      <c r="D210" s="75"/>
      <c r="E210" s="75"/>
      <c r="F210" s="75"/>
    </row>
    <row r="211" spans="1:6" s="15" customFormat="1" ht="15.6" customHeight="1" x14ac:dyDescent="0.25">
      <c r="A211" s="645" t="s">
        <v>2637</v>
      </c>
      <c r="B211" s="572"/>
      <c r="C211" s="14"/>
      <c r="D211" s="14"/>
      <c r="E211" s="14"/>
      <c r="F211" s="14"/>
    </row>
    <row r="212" spans="1:6" s="22" customFormat="1" ht="15.6" customHeight="1" x14ac:dyDescent="0.25">
      <c r="A212" s="5" t="s">
        <v>34</v>
      </c>
      <c r="B212" s="919" t="s">
        <v>1956</v>
      </c>
      <c r="C212" s="979" t="s">
        <v>9</v>
      </c>
      <c r="D212" s="979" t="s">
        <v>892</v>
      </c>
      <c r="E212" s="979" t="s">
        <v>2897</v>
      </c>
      <c r="F212" s="979" t="s">
        <v>2404</v>
      </c>
    </row>
    <row r="213" spans="1:6" s="22" customFormat="1" ht="15.6" customHeight="1" x14ac:dyDescent="0.25">
      <c r="A213" s="5" t="s">
        <v>35</v>
      </c>
      <c r="B213" s="980" t="s">
        <v>1959</v>
      </c>
      <c r="C213" s="979" t="s">
        <v>9</v>
      </c>
      <c r="D213" s="982" t="s">
        <v>892</v>
      </c>
      <c r="E213" s="981" t="s">
        <v>2897</v>
      </c>
      <c r="F213" s="981" t="s">
        <v>2404</v>
      </c>
    </row>
    <row r="214" spans="1:6" s="22" customFormat="1" ht="15.6" customHeight="1" x14ac:dyDescent="0.25">
      <c r="A214" s="5" t="s">
        <v>36</v>
      </c>
      <c r="B214" s="830" t="s">
        <v>2057</v>
      </c>
      <c r="C214" s="830" t="s">
        <v>20</v>
      </c>
      <c r="D214" s="830" t="s">
        <v>382</v>
      </c>
      <c r="E214" s="830" t="s">
        <v>2172</v>
      </c>
      <c r="F214" s="830" t="s">
        <v>2375</v>
      </c>
    </row>
    <row r="215" spans="1:6" s="22" customFormat="1" ht="15.6" customHeight="1" x14ac:dyDescent="0.25">
      <c r="A215" s="5" t="s">
        <v>37</v>
      </c>
      <c r="B215" s="830" t="s">
        <v>2058</v>
      </c>
      <c r="C215" s="830" t="s">
        <v>20</v>
      </c>
      <c r="D215" s="830" t="s">
        <v>385</v>
      </c>
      <c r="E215" s="830" t="s">
        <v>2172</v>
      </c>
      <c r="F215" s="830" t="s">
        <v>2375</v>
      </c>
    </row>
    <row r="216" spans="1:6" ht="15.6" customHeight="1" x14ac:dyDescent="0.25">
      <c r="A216" s="435" t="s">
        <v>57</v>
      </c>
      <c r="B216" s="436"/>
      <c r="C216" s="436"/>
      <c r="D216" s="551"/>
      <c r="E216" s="552"/>
      <c r="F216" s="436"/>
    </row>
    <row r="217" spans="1:6" ht="15.6" customHeight="1" x14ac:dyDescent="0.25">
      <c r="A217" s="5" t="s">
        <v>39</v>
      </c>
      <c r="B217" s="1244" t="s">
        <v>1754</v>
      </c>
      <c r="C217" s="1244" t="s">
        <v>0</v>
      </c>
      <c r="D217" s="1263" t="s">
        <v>1755</v>
      </c>
      <c r="E217" s="1244" t="s">
        <v>3139</v>
      </c>
      <c r="F217" s="1263" t="s">
        <v>1756</v>
      </c>
    </row>
    <row r="218" spans="1:6" ht="15.6" customHeight="1" x14ac:dyDescent="0.25">
      <c r="A218" s="5" t="s">
        <v>38</v>
      </c>
      <c r="B218" s="1244" t="s">
        <v>1757</v>
      </c>
      <c r="C218" s="1244" t="s">
        <v>0</v>
      </c>
      <c r="D218" s="1263" t="s">
        <v>1755</v>
      </c>
      <c r="E218" s="1244" t="s">
        <v>3139</v>
      </c>
      <c r="F218" s="1263" t="s">
        <v>1756</v>
      </c>
    </row>
    <row r="219" spans="1:6" s="22" customFormat="1" ht="15.6" customHeight="1" x14ac:dyDescent="0.25">
      <c r="A219" s="72" t="s">
        <v>40</v>
      </c>
      <c r="B219" s="1182" t="s">
        <v>2165</v>
      </c>
      <c r="C219" s="1183" t="s">
        <v>1988</v>
      </c>
      <c r="D219" s="79"/>
      <c r="E219" s="79"/>
      <c r="F219" s="79"/>
    </row>
    <row r="220" spans="1:6" s="22" customFormat="1" ht="15.6" customHeight="1" x14ac:dyDescent="0.25">
      <c r="A220" s="72" t="s">
        <v>41</v>
      </c>
      <c r="B220" s="1182" t="s">
        <v>2165</v>
      </c>
      <c r="C220" s="1183" t="s">
        <v>1988</v>
      </c>
      <c r="D220" s="79"/>
      <c r="E220" s="79"/>
      <c r="F220" s="79"/>
    </row>
    <row r="221" spans="1:6" s="15" customFormat="1" ht="15.6" customHeight="1" x14ac:dyDescent="0.25">
      <c r="A221" s="645" t="s">
        <v>2638</v>
      </c>
      <c r="B221" s="572"/>
      <c r="C221" s="14"/>
      <c r="D221" s="14"/>
      <c r="E221" s="14"/>
      <c r="F221" s="14"/>
    </row>
    <row r="222" spans="1:6" x14ac:dyDescent="0.25">
      <c r="A222" s="70" t="s">
        <v>34</v>
      </c>
      <c r="B222" s="848" t="s">
        <v>2016</v>
      </c>
      <c r="C222" s="849" t="s">
        <v>1896</v>
      </c>
      <c r="D222" s="850"/>
      <c r="E222" s="851" t="s">
        <v>1327</v>
      </c>
      <c r="F222" s="16"/>
    </row>
    <row r="223" spans="1:6" x14ac:dyDescent="0.25">
      <c r="A223" s="70" t="s">
        <v>35</v>
      </c>
      <c r="B223" s="848" t="s">
        <v>2016</v>
      </c>
      <c r="C223" s="849" t="s">
        <v>1896</v>
      </c>
      <c r="D223" s="850"/>
      <c r="E223" s="851" t="s">
        <v>1327</v>
      </c>
      <c r="F223" s="16"/>
    </row>
    <row r="224" spans="1:6" x14ac:dyDescent="0.25">
      <c r="A224" s="70" t="s">
        <v>36</v>
      </c>
      <c r="B224" s="849" t="s">
        <v>2015</v>
      </c>
      <c r="C224" s="849" t="s">
        <v>1898</v>
      </c>
      <c r="D224" s="850"/>
      <c r="E224" s="852" t="s">
        <v>1899</v>
      </c>
      <c r="F224" s="587"/>
    </row>
    <row r="225" spans="1:6" x14ac:dyDescent="0.25">
      <c r="A225" s="70" t="s">
        <v>37</v>
      </c>
      <c r="B225" s="849" t="s">
        <v>2015</v>
      </c>
      <c r="C225" s="849" t="s">
        <v>1898</v>
      </c>
      <c r="D225" s="850"/>
      <c r="E225" s="852" t="s">
        <v>1899</v>
      </c>
      <c r="F225" s="587"/>
    </row>
    <row r="226" spans="1:6" ht="15.6" customHeight="1" x14ac:dyDescent="0.25">
      <c r="A226" s="435" t="s">
        <v>57</v>
      </c>
      <c r="B226" s="436"/>
      <c r="C226" s="436"/>
      <c r="D226" s="551"/>
      <c r="E226" s="552"/>
      <c r="F226" s="436"/>
    </row>
    <row r="227" spans="1:6" ht="15.6" customHeight="1" x14ac:dyDescent="0.25">
      <c r="A227" s="5" t="s">
        <v>39</v>
      </c>
      <c r="B227" s="722" t="s">
        <v>2858</v>
      </c>
      <c r="C227" s="722" t="s">
        <v>2799</v>
      </c>
      <c r="D227" s="718" t="s">
        <v>2860</v>
      </c>
      <c r="E227" s="722" t="s">
        <v>2862</v>
      </c>
      <c r="F227" s="718" t="s">
        <v>2863</v>
      </c>
    </row>
    <row r="228" spans="1:6" ht="15.6" customHeight="1" x14ac:dyDescent="0.25">
      <c r="A228" s="5" t="s">
        <v>38</v>
      </c>
      <c r="B228" s="722" t="s">
        <v>2859</v>
      </c>
      <c r="C228" s="722" t="s">
        <v>2799</v>
      </c>
      <c r="D228" s="718" t="s">
        <v>2861</v>
      </c>
      <c r="E228" s="722" t="s">
        <v>2862</v>
      </c>
      <c r="F228" s="718" t="s">
        <v>2864</v>
      </c>
    </row>
    <row r="229" spans="1:6" s="22" customFormat="1" ht="15.6" customHeight="1" x14ac:dyDescent="0.25">
      <c r="A229" s="72" t="s">
        <v>40</v>
      </c>
      <c r="B229" s="762" t="s">
        <v>2858</v>
      </c>
      <c r="C229" s="763" t="s">
        <v>2800</v>
      </c>
      <c r="D229" s="762" t="s">
        <v>2860</v>
      </c>
      <c r="E229" s="722" t="s">
        <v>2862</v>
      </c>
      <c r="F229" s="762" t="s">
        <v>2863</v>
      </c>
    </row>
    <row r="230" spans="1:6" s="22" customFormat="1" ht="15.6" customHeight="1" x14ac:dyDescent="0.25">
      <c r="A230" s="72" t="s">
        <v>41</v>
      </c>
      <c r="B230" s="762" t="s">
        <v>2859</v>
      </c>
      <c r="C230" s="763" t="s">
        <v>2800</v>
      </c>
      <c r="D230" s="762" t="s">
        <v>2861</v>
      </c>
      <c r="E230" s="722" t="s">
        <v>2862</v>
      </c>
      <c r="F230" s="762" t="s">
        <v>2864</v>
      </c>
    </row>
    <row r="231" spans="1:6" s="15" customFormat="1" ht="15.6" customHeight="1" x14ac:dyDescent="0.25">
      <c r="A231" s="645" t="s">
        <v>2639</v>
      </c>
      <c r="B231" s="572"/>
      <c r="C231" s="14"/>
      <c r="D231" s="14"/>
      <c r="E231" s="14"/>
      <c r="F231" s="14"/>
    </row>
    <row r="232" spans="1:6" ht="15.6" customHeight="1" x14ac:dyDescent="0.25">
      <c r="A232" s="5" t="s">
        <v>34</v>
      </c>
      <c r="B232" s="1190" t="s">
        <v>3034</v>
      </c>
      <c r="C232" s="1191" t="s">
        <v>2465</v>
      </c>
      <c r="D232" s="1192" t="s">
        <v>3044</v>
      </c>
      <c r="E232" s="1191" t="s">
        <v>2452</v>
      </c>
      <c r="F232" s="1193" t="s">
        <v>2464</v>
      </c>
    </row>
    <row r="233" spans="1:6" ht="15.6" customHeight="1" x14ac:dyDescent="0.25">
      <c r="A233" s="5" t="s">
        <v>35</v>
      </c>
      <c r="B233" s="1190" t="s">
        <v>3035</v>
      </c>
      <c r="C233" s="1191" t="s">
        <v>2465</v>
      </c>
      <c r="D233" s="1192" t="s">
        <v>3044</v>
      </c>
      <c r="E233" s="1191" t="s">
        <v>2452</v>
      </c>
      <c r="F233" s="1193" t="s">
        <v>2464</v>
      </c>
    </row>
    <row r="234" spans="1:6" ht="15.6" customHeight="1" x14ac:dyDescent="0.25">
      <c r="A234" s="5" t="s">
        <v>36</v>
      </c>
      <c r="B234" s="1190" t="s">
        <v>3034</v>
      </c>
      <c r="C234" s="1191" t="s">
        <v>2466</v>
      </c>
      <c r="D234" s="1192" t="s">
        <v>3044</v>
      </c>
      <c r="E234" s="1191" t="s">
        <v>2452</v>
      </c>
      <c r="F234" s="1193" t="s">
        <v>2464</v>
      </c>
    </row>
    <row r="235" spans="1:6" ht="15.6" customHeight="1" x14ac:dyDescent="0.25">
      <c r="A235" s="5" t="s">
        <v>37</v>
      </c>
      <c r="B235" s="1190" t="s">
        <v>3035</v>
      </c>
      <c r="C235" s="1191" t="s">
        <v>2466</v>
      </c>
      <c r="D235" s="1192" t="s">
        <v>3044</v>
      </c>
      <c r="E235" s="1191" t="s">
        <v>2452</v>
      </c>
      <c r="F235" s="1193" t="s">
        <v>2464</v>
      </c>
    </row>
    <row r="236" spans="1:6" ht="15.6" customHeight="1" x14ac:dyDescent="0.25">
      <c r="A236" s="435" t="s">
        <v>57</v>
      </c>
      <c r="B236" s="436"/>
      <c r="C236" s="436"/>
      <c r="D236" s="551"/>
      <c r="E236" s="552"/>
      <c r="F236" s="436"/>
    </row>
    <row r="237" spans="1:6" s="22" customFormat="1" ht="15.6" customHeight="1" x14ac:dyDescent="0.25">
      <c r="A237" s="5" t="s">
        <v>39</v>
      </c>
      <c r="B237" s="72"/>
      <c r="C237" s="32" t="s">
        <v>1991</v>
      </c>
      <c r="D237" s="21"/>
      <c r="E237" s="562"/>
      <c r="F237" s="61"/>
    </row>
    <row r="238" spans="1:6" s="22" customFormat="1" ht="15.6" customHeight="1" x14ac:dyDescent="0.25">
      <c r="A238" s="5" t="s">
        <v>38</v>
      </c>
      <c r="B238" s="72"/>
      <c r="C238" s="32" t="s">
        <v>1991</v>
      </c>
      <c r="D238" s="21"/>
      <c r="E238" s="562"/>
      <c r="F238" s="61"/>
    </row>
    <row r="239" spans="1:6" s="22" customFormat="1" ht="15.6" customHeight="1" x14ac:dyDescent="0.25">
      <c r="A239" s="5" t="s">
        <v>40</v>
      </c>
      <c r="B239" s="1148" t="s">
        <v>2164</v>
      </c>
      <c r="C239" s="1148" t="s">
        <v>1986</v>
      </c>
      <c r="D239" s="61"/>
      <c r="E239" s="61"/>
      <c r="F239" s="61"/>
    </row>
    <row r="240" spans="1:6" s="22" customFormat="1" ht="15.6" customHeight="1" x14ac:dyDescent="0.25">
      <c r="A240" s="5" t="s">
        <v>41</v>
      </c>
      <c r="B240" s="1148" t="s">
        <v>2164</v>
      </c>
      <c r="C240" s="1148" t="s">
        <v>1986</v>
      </c>
      <c r="D240" s="61"/>
      <c r="E240" s="61"/>
      <c r="F240" s="61"/>
    </row>
    <row r="241" spans="1:12" s="2" customFormat="1" ht="15.6" customHeight="1" x14ac:dyDescent="0.25">
      <c r="A241" s="59" t="s">
        <v>17</v>
      </c>
      <c r="B241" s="59"/>
      <c r="C241" s="59"/>
      <c r="D241" s="59"/>
      <c r="E241" s="59"/>
      <c r="F241" s="59"/>
    </row>
    <row r="242" spans="1:12" s="13" customFormat="1" ht="15.6" customHeight="1" x14ac:dyDescent="0.25">
      <c r="A242" s="11" t="s">
        <v>3</v>
      </c>
      <c r="B242" s="11"/>
      <c r="C242" s="11"/>
      <c r="D242" s="11"/>
      <c r="E242" s="12"/>
      <c r="F242" s="11"/>
    </row>
    <row r="243" spans="1:12" s="15" customFormat="1" ht="15.6" customHeight="1" x14ac:dyDescent="0.25">
      <c r="A243" s="645" t="s">
        <v>2640</v>
      </c>
      <c r="B243" s="572"/>
      <c r="C243" s="14"/>
      <c r="D243" s="14"/>
      <c r="E243" s="14"/>
      <c r="F243" s="14"/>
    </row>
    <row r="244" spans="1:12" s="39" customFormat="1" ht="15.6" customHeight="1" x14ac:dyDescent="0.25">
      <c r="A244" s="5" t="s">
        <v>34</v>
      </c>
      <c r="B244" s="85" t="s">
        <v>1561</v>
      </c>
      <c r="C244" s="723" t="s">
        <v>1</v>
      </c>
      <c r="D244" s="723" t="s">
        <v>2290</v>
      </c>
      <c r="E244" s="723" t="s">
        <v>1344</v>
      </c>
      <c r="F244" s="723" t="s">
        <v>2291</v>
      </c>
      <c r="G244" s="712"/>
    </row>
    <row r="245" spans="1:12" s="39" customFormat="1" ht="15.6" customHeight="1" x14ac:dyDescent="0.25">
      <c r="A245" s="5" t="s">
        <v>35</v>
      </c>
      <c r="B245" s="724" t="s">
        <v>1564</v>
      </c>
      <c r="C245" s="725" t="s">
        <v>1</v>
      </c>
      <c r="D245" s="750" t="s">
        <v>2292</v>
      </c>
      <c r="E245" s="725" t="s">
        <v>1344</v>
      </c>
      <c r="F245" s="725" t="s">
        <v>2293</v>
      </c>
      <c r="G245" s="712"/>
    </row>
    <row r="246" spans="1:12" ht="15.6" customHeight="1" x14ac:dyDescent="0.25">
      <c r="A246" s="5" t="s">
        <v>36</v>
      </c>
      <c r="B246" s="855" t="s">
        <v>2059</v>
      </c>
      <c r="C246" s="855" t="s">
        <v>20</v>
      </c>
      <c r="D246" s="855" t="s">
        <v>390</v>
      </c>
      <c r="E246" s="855" t="s">
        <v>2172</v>
      </c>
      <c r="F246" s="855" t="s">
        <v>2376</v>
      </c>
    </row>
    <row r="247" spans="1:12" ht="15.6" customHeight="1" x14ac:dyDescent="0.25">
      <c r="A247" s="5" t="s">
        <v>37</v>
      </c>
      <c r="B247" s="855" t="s">
        <v>2060</v>
      </c>
      <c r="C247" s="855" t="s">
        <v>20</v>
      </c>
      <c r="D247" s="855" t="s">
        <v>393</v>
      </c>
      <c r="E247" s="855" t="s">
        <v>2172</v>
      </c>
      <c r="F247" s="855" t="s">
        <v>2376</v>
      </c>
    </row>
    <row r="248" spans="1:12" ht="15.6" customHeight="1" x14ac:dyDescent="0.25">
      <c r="A248" s="435" t="s">
        <v>57</v>
      </c>
      <c r="B248" s="436"/>
      <c r="C248" s="436"/>
      <c r="D248" s="551"/>
      <c r="E248" s="552"/>
      <c r="F248" s="436"/>
    </row>
    <row r="249" spans="1:12" ht="15.6" customHeight="1" x14ac:dyDescent="0.25">
      <c r="A249" s="5" t="s">
        <v>39</v>
      </c>
      <c r="B249" s="922" t="s">
        <v>1960</v>
      </c>
      <c r="C249" s="922" t="s">
        <v>9</v>
      </c>
      <c r="D249" s="922" t="s">
        <v>1957</v>
      </c>
      <c r="E249" s="922" t="s">
        <v>742</v>
      </c>
      <c r="F249" s="922" t="s">
        <v>1958</v>
      </c>
    </row>
    <row r="250" spans="1:12" ht="15.6" customHeight="1" x14ac:dyDescent="0.25">
      <c r="A250" s="5" t="s">
        <v>38</v>
      </c>
      <c r="B250" s="922" t="s">
        <v>1963</v>
      </c>
      <c r="C250" s="922" t="s">
        <v>9</v>
      </c>
      <c r="D250" s="922" t="s">
        <v>1957</v>
      </c>
      <c r="E250" s="922" t="s">
        <v>742</v>
      </c>
      <c r="F250" s="922" t="s">
        <v>1958</v>
      </c>
    </row>
    <row r="251" spans="1:12" s="22" customFormat="1" ht="15.6" customHeight="1" x14ac:dyDescent="0.25">
      <c r="A251" s="72" t="s">
        <v>40</v>
      </c>
      <c r="B251" s="1148" t="s">
        <v>2163</v>
      </c>
      <c r="C251" s="1147" t="s">
        <v>1990</v>
      </c>
      <c r="D251" s="75"/>
      <c r="E251" s="75"/>
      <c r="F251" s="75"/>
    </row>
    <row r="252" spans="1:12" s="22" customFormat="1" ht="15.6" customHeight="1" x14ac:dyDescent="0.25">
      <c r="A252" s="72" t="s">
        <v>41</v>
      </c>
      <c r="B252" s="1148" t="s">
        <v>2163</v>
      </c>
      <c r="C252" s="1147" t="s">
        <v>1990</v>
      </c>
      <c r="D252" s="75"/>
      <c r="E252" s="75"/>
      <c r="F252" s="75"/>
    </row>
    <row r="253" spans="1:12" s="15" customFormat="1" ht="15.6" customHeight="1" x14ac:dyDescent="0.25">
      <c r="A253" s="645" t="s">
        <v>2641</v>
      </c>
      <c r="B253" s="572"/>
      <c r="C253" s="14"/>
      <c r="D253" s="14"/>
      <c r="E253" s="14"/>
      <c r="F253" s="14"/>
    </row>
    <row r="254" spans="1:12" ht="15.6" customHeight="1" x14ac:dyDescent="0.25">
      <c r="A254" s="5" t="s">
        <v>34</v>
      </c>
      <c r="B254" s="38"/>
      <c r="C254" s="38" t="s">
        <v>1991</v>
      </c>
      <c r="D254" s="38"/>
      <c r="E254" s="38"/>
      <c r="F254" s="38"/>
    </row>
    <row r="255" spans="1:12" ht="15.6" customHeight="1" x14ac:dyDescent="0.25">
      <c r="A255" s="5" t="s">
        <v>35</v>
      </c>
      <c r="B255" s="38"/>
      <c r="C255" s="38" t="s">
        <v>1991</v>
      </c>
      <c r="D255" s="38"/>
      <c r="E255" s="38"/>
      <c r="F255" s="38"/>
    </row>
    <row r="256" spans="1:12" s="8" customFormat="1" ht="15.6" customHeight="1" x14ac:dyDescent="0.25">
      <c r="A256" s="18" t="s">
        <v>36</v>
      </c>
      <c r="B256" s="726" t="s">
        <v>1567</v>
      </c>
      <c r="C256" s="517" t="s">
        <v>1</v>
      </c>
      <c r="D256" s="517" t="s">
        <v>2294</v>
      </c>
      <c r="E256" s="726" t="s">
        <v>1327</v>
      </c>
      <c r="F256" s="726" t="s">
        <v>2295</v>
      </c>
      <c r="G256" s="3"/>
      <c r="H256" s="3"/>
      <c r="I256" s="3"/>
      <c r="J256" s="3"/>
      <c r="K256" s="3"/>
      <c r="L256" s="3"/>
    </row>
    <row r="257" spans="1:12" s="8" customFormat="1" ht="15.6" customHeight="1" x14ac:dyDescent="0.25">
      <c r="A257" s="18" t="s">
        <v>37</v>
      </c>
      <c r="B257" s="726" t="s">
        <v>1570</v>
      </c>
      <c r="C257" s="517" t="s">
        <v>1</v>
      </c>
      <c r="D257" s="517" t="s">
        <v>2296</v>
      </c>
      <c r="E257" s="726" t="s">
        <v>1327</v>
      </c>
      <c r="F257" s="517" t="s">
        <v>2297</v>
      </c>
      <c r="G257" s="3"/>
      <c r="H257" s="3"/>
      <c r="I257" s="3"/>
      <c r="J257" s="3"/>
      <c r="K257" s="3"/>
      <c r="L257" s="3"/>
    </row>
    <row r="258" spans="1:12" ht="15.6" customHeight="1" x14ac:dyDescent="0.25">
      <c r="A258" s="435" t="s">
        <v>57</v>
      </c>
      <c r="B258" s="436"/>
      <c r="C258" s="436"/>
      <c r="D258" s="551"/>
      <c r="E258" s="552"/>
      <c r="F258" s="436"/>
    </row>
    <row r="259" spans="1:12" ht="15.6" customHeight="1" x14ac:dyDescent="0.25">
      <c r="A259" s="5" t="s">
        <v>39</v>
      </c>
      <c r="B259" s="987" t="s">
        <v>1298</v>
      </c>
      <c r="C259" s="987" t="s">
        <v>5</v>
      </c>
      <c r="D259" s="987" t="s">
        <v>1296</v>
      </c>
      <c r="E259" s="1067" t="s">
        <v>1170</v>
      </c>
      <c r="F259" s="987" t="s">
        <v>1297</v>
      </c>
    </row>
    <row r="260" spans="1:12" ht="15.6" customHeight="1" x14ac:dyDescent="0.25">
      <c r="A260" s="5" t="s">
        <v>38</v>
      </c>
      <c r="B260" s="987" t="s">
        <v>1307</v>
      </c>
      <c r="C260" s="987" t="s">
        <v>5</v>
      </c>
      <c r="D260" s="987" t="s">
        <v>1299</v>
      </c>
      <c r="E260" s="1067" t="s">
        <v>1170</v>
      </c>
      <c r="F260" s="987" t="s">
        <v>1300</v>
      </c>
    </row>
    <row r="261" spans="1:12" s="22" customFormat="1" ht="15.6" customHeight="1" x14ac:dyDescent="0.25">
      <c r="A261" s="72" t="s">
        <v>40</v>
      </c>
      <c r="B261" s="987" t="s">
        <v>1310</v>
      </c>
      <c r="C261" s="987" t="s">
        <v>5</v>
      </c>
      <c r="D261" s="987" t="s">
        <v>2987</v>
      </c>
      <c r="E261" s="1067" t="s">
        <v>1170</v>
      </c>
      <c r="F261" s="987" t="s">
        <v>2988</v>
      </c>
    </row>
    <row r="262" spans="1:12" s="22" customFormat="1" ht="15.6" customHeight="1" x14ac:dyDescent="0.25">
      <c r="A262" s="72" t="s">
        <v>41</v>
      </c>
      <c r="B262" s="681"/>
      <c r="C262" s="678" t="s">
        <v>1991</v>
      </c>
      <c r="D262" s="681"/>
      <c r="E262" s="682"/>
      <c r="F262" s="681"/>
    </row>
    <row r="263" spans="1:12" s="15" customFormat="1" ht="15.6" customHeight="1" x14ac:dyDescent="0.25">
      <c r="A263" s="645" t="s">
        <v>2642</v>
      </c>
      <c r="B263" s="572"/>
      <c r="C263" s="14"/>
      <c r="D263" s="14"/>
      <c r="E263" s="14"/>
      <c r="F263" s="14"/>
    </row>
    <row r="264" spans="1:12" ht="15.6" customHeight="1" x14ac:dyDescent="0.25">
      <c r="A264" s="5" t="s">
        <v>34</v>
      </c>
      <c r="B264" s="38"/>
      <c r="C264" s="32" t="s">
        <v>1991</v>
      </c>
      <c r="D264" s="38"/>
      <c r="E264" s="32"/>
      <c r="F264" s="32"/>
    </row>
    <row r="265" spans="1:12" ht="15.6" customHeight="1" x14ac:dyDescent="0.25">
      <c r="A265" s="5" t="s">
        <v>35</v>
      </c>
      <c r="B265" s="38"/>
      <c r="C265" s="32" t="s">
        <v>1991</v>
      </c>
      <c r="D265" s="38"/>
      <c r="E265" s="32"/>
      <c r="F265" s="32"/>
    </row>
    <row r="266" spans="1:12" ht="15.6" customHeight="1" x14ac:dyDescent="0.25">
      <c r="A266" s="5" t="s">
        <v>36</v>
      </c>
      <c r="B266" s="838" t="s">
        <v>2061</v>
      </c>
      <c r="C266" s="838" t="s">
        <v>20</v>
      </c>
      <c r="D266" s="839" t="s">
        <v>395</v>
      </c>
      <c r="E266" s="838" t="s">
        <v>2172</v>
      </c>
      <c r="F266" s="838" t="s">
        <v>2377</v>
      </c>
    </row>
    <row r="267" spans="1:12" ht="15.6" customHeight="1" x14ac:dyDescent="0.25">
      <c r="A267" s="5" t="s">
        <v>37</v>
      </c>
      <c r="B267" s="838" t="s">
        <v>2062</v>
      </c>
      <c r="C267" s="838" t="s">
        <v>20</v>
      </c>
      <c r="D267" s="838" t="s">
        <v>398</v>
      </c>
      <c r="E267" s="838" t="s">
        <v>2172</v>
      </c>
      <c r="F267" s="838" t="s">
        <v>2377</v>
      </c>
    </row>
    <row r="268" spans="1:12" ht="15.6" customHeight="1" x14ac:dyDescent="0.25">
      <c r="A268" s="435" t="s">
        <v>57</v>
      </c>
      <c r="B268" s="436"/>
      <c r="C268" s="436"/>
      <c r="D268" s="551"/>
      <c r="E268" s="552"/>
      <c r="F268" s="436"/>
    </row>
    <row r="269" spans="1:12" ht="15.6" customHeight="1" x14ac:dyDescent="0.25">
      <c r="A269" s="5" t="s">
        <v>39</v>
      </c>
      <c r="B269" s="32"/>
      <c r="C269" s="32" t="s">
        <v>1991</v>
      </c>
      <c r="D269" s="74"/>
      <c r="E269" s="38"/>
      <c r="F269" s="5"/>
    </row>
    <row r="270" spans="1:12" ht="15.6" customHeight="1" x14ac:dyDescent="0.25">
      <c r="A270" s="5" t="s">
        <v>38</v>
      </c>
      <c r="B270" s="32"/>
      <c r="C270" s="32" t="s">
        <v>1991</v>
      </c>
      <c r="D270" s="74"/>
      <c r="E270" s="38"/>
      <c r="F270" s="5"/>
    </row>
    <row r="271" spans="1:12" s="22" customFormat="1" ht="15.6" customHeight="1" x14ac:dyDescent="0.25">
      <c r="A271" s="72" t="s">
        <v>40</v>
      </c>
      <c r="B271" s="1182" t="s">
        <v>2165</v>
      </c>
      <c r="C271" s="1183" t="s">
        <v>1988</v>
      </c>
      <c r="D271" s="79"/>
      <c r="E271" s="79"/>
      <c r="F271" s="79"/>
    </row>
    <row r="272" spans="1:12" s="22" customFormat="1" ht="15.6" customHeight="1" x14ac:dyDescent="0.25">
      <c r="A272" s="72" t="s">
        <v>41</v>
      </c>
      <c r="B272" s="1182" t="s">
        <v>2165</v>
      </c>
      <c r="C272" s="1183" t="s">
        <v>1988</v>
      </c>
      <c r="D272" s="79"/>
      <c r="E272" s="79"/>
      <c r="F272" s="79"/>
    </row>
    <row r="273" spans="1:6" s="15" customFormat="1" ht="15.6" customHeight="1" x14ac:dyDescent="0.25">
      <c r="A273" s="645" t="s">
        <v>2643</v>
      </c>
      <c r="B273" s="572"/>
      <c r="C273" s="14"/>
      <c r="D273" s="14"/>
      <c r="E273" s="14"/>
      <c r="F273" s="14"/>
    </row>
    <row r="274" spans="1:6" x14ac:dyDescent="0.25">
      <c r="A274" s="70" t="s">
        <v>34</v>
      </c>
      <c r="B274" s="848" t="s">
        <v>2016</v>
      </c>
      <c r="C274" s="849" t="s">
        <v>1896</v>
      </c>
      <c r="D274" s="850"/>
      <c r="E274" s="851" t="s">
        <v>1327</v>
      </c>
      <c r="F274" s="16"/>
    </row>
    <row r="275" spans="1:6" x14ac:dyDescent="0.25">
      <c r="A275" s="70" t="s">
        <v>35</v>
      </c>
      <c r="B275" s="848" t="s">
        <v>2016</v>
      </c>
      <c r="C275" s="849" t="s">
        <v>1896</v>
      </c>
      <c r="D275" s="850"/>
      <c r="E275" s="851" t="s">
        <v>1327</v>
      </c>
      <c r="F275" s="16"/>
    </row>
    <row r="276" spans="1:6" x14ac:dyDescent="0.25">
      <c r="A276" s="70" t="s">
        <v>36</v>
      </c>
      <c r="B276" s="849" t="s">
        <v>2015</v>
      </c>
      <c r="C276" s="849" t="s">
        <v>1898</v>
      </c>
      <c r="D276" s="850"/>
      <c r="E276" s="852" t="s">
        <v>1899</v>
      </c>
      <c r="F276" s="587"/>
    </row>
    <row r="277" spans="1:6" x14ac:dyDescent="0.25">
      <c r="A277" s="70" t="s">
        <v>37</v>
      </c>
      <c r="B277" s="849" t="s">
        <v>2015</v>
      </c>
      <c r="C277" s="849" t="s">
        <v>1898</v>
      </c>
      <c r="D277" s="850"/>
      <c r="E277" s="852" t="s">
        <v>1899</v>
      </c>
      <c r="F277" s="587"/>
    </row>
    <row r="278" spans="1:6" ht="15.6" customHeight="1" x14ac:dyDescent="0.25">
      <c r="A278" s="435" t="s">
        <v>57</v>
      </c>
      <c r="B278" s="436"/>
      <c r="C278" s="436"/>
      <c r="D278" s="551"/>
      <c r="E278" s="552"/>
      <c r="F278" s="436"/>
    </row>
    <row r="279" spans="1:6" ht="15.6" customHeight="1" x14ac:dyDescent="0.25">
      <c r="A279" s="5" t="s">
        <v>39</v>
      </c>
      <c r="B279" s="718" t="s">
        <v>2865</v>
      </c>
      <c r="C279" s="718" t="s">
        <v>2799</v>
      </c>
      <c r="D279" s="1023" t="s">
        <v>2867</v>
      </c>
      <c r="E279" s="727" t="s">
        <v>2862</v>
      </c>
      <c r="F279" s="718" t="s">
        <v>2869</v>
      </c>
    </row>
    <row r="280" spans="1:6" ht="15.6" customHeight="1" x14ac:dyDescent="0.25">
      <c r="A280" s="5" t="s">
        <v>38</v>
      </c>
      <c r="B280" s="718" t="s">
        <v>2866</v>
      </c>
      <c r="C280" s="727" t="s">
        <v>2799</v>
      </c>
      <c r="D280" s="1023" t="s">
        <v>2868</v>
      </c>
      <c r="E280" s="727" t="s">
        <v>2862</v>
      </c>
      <c r="F280" s="764" t="s">
        <v>2870</v>
      </c>
    </row>
    <row r="281" spans="1:6" s="22" customFormat="1" ht="15.6" customHeight="1" x14ac:dyDescent="0.25">
      <c r="A281" s="72" t="s">
        <v>40</v>
      </c>
      <c r="B281" s="718" t="s">
        <v>2865</v>
      </c>
      <c r="C281" s="718" t="s">
        <v>2800</v>
      </c>
      <c r="D281" s="1023" t="s">
        <v>2867</v>
      </c>
      <c r="E281" s="727" t="s">
        <v>2862</v>
      </c>
      <c r="F281" s="718" t="s">
        <v>2869</v>
      </c>
    </row>
    <row r="282" spans="1:6" s="22" customFormat="1" ht="15.6" customHeight="1" x14ac:dyDescent="0.25">
      <c r="A282" s="72" t="s">
        <v>41</v>
      </c>
      <c r="B282" s="718" t="s">
        <v>2866</v>
      </c>
      <c r="C282" s="718" t="s">
        <v>2800</v>
      </c>
      <c r="D282" s="1023" t="s">
        <v>2868</v>
      </c>
      <c r="E282" s="727" t="s">
        <v>2862</v>
      </c>
      <c r="F282" s="764" t="s">
        <v>2870</v>
      </c>
    </row>
    <row r="283" spans="1:6" s="15" customFormat="1" ht="15.6" customHeight="1" x14ac:dyDescent="0.25">
      <c r="A283" s="645" t="s">
        <v>2644</v>
      </c>
      <c r="B283" s="572"/>
      <c r="C283" s="14"/>
      <c r="D283" s="14"/>
      <c r="E283" s="14"/>
      <c r="F283" s="14"/>
    </row>
    <row r="284" spans="1:6" ht="15.6" customHeight="1" x14ac:dyDescent="0.25">
      <c r="A284" s="5" t="s">
        <v>34</v>
      </c>
      <c r="B284" s="1190" t="s">
        <v>3034</v>
      </c>
      <c r="C284" s="1190" t="s">
        <v>2467</v>
      </c>
      <c r="D284" s="1193" t="s">
        <v>3044</v>
      </c>
      <c r="E284" s="1191" t="s">
        <v>2452</v>
      </c>
      <c r="F284" s="1193" t="s">
        <v>2464</v>
      </c>
    </row>
    <row r="285" spans="1:6" ht="15.6" customHeight="1" x14ac:dyDescent="0.25">
      <c r="A285" s="5" t="s">
        <v>35</v>
      </c>
      <c r="B285" s="1190" t="s">
        <v>3035</v>
      </c>
      <c r="C285" s="1190" t="s">
        <v>2467</v>
      </c>
      <c r="D285" s="1193" t="s">
        <v>3044</v>
      </c>
      <c r="E285" s="1191" t="s">
        <v>2452</v>
      </c>
      <c r="F285" s="1193" t="s">
        <v>2464</v>
      </c>
    </row>
    <row r="286" spans="1:6" ht="15.6" customHeight="1" x14ac:dyDescent="0.25">
      <c r="A286" s="5" t="s">
        <v>36</v>
      </c>
      <c r="B286" s="1190" t="s">
        <v>3034</v>
      </c>
      <c r="C286" s="1190" t="s">
        <v>2468</v>
      </c>
      <c r="D286" s="1193" t="s">
        <v>3044</v>
      </c>
      <c r="E286" s="1191" t="s">
        <v>2452</v>
      </c>
      <c r="F286" s="1193" t="s">
        <v>2464</v>
      </c>
    </row>
    <row r="287" spans="1:6" ht="15.6" customHeight="1" x14ac:dyDescent="0.25">
      <c r="A287" s="5" t="s">
        <v>37</v>
      </c>
      <c r="B287" s="1190" t="s">
        <v>3035</v>
      </c>
      <c r="C287" s="1190" t="s">
        <v>2468</v>
      </c>
      <c r="D287" s="1193" t="s">
        <v>3044</v>
      </c>
      <c r="E287" s="1191" t="s">
        <v>2452</v>
      </c>
      <c r="F287" s="1193" t="s">
        <v>2464</v>
      </c>
    </row>
    <row r="288" spans="1:6" ht="15.6" customHeight="1" x14ac:dyDescent="0.25">
      <c r="A288" s="435" t="s">
        <v>57</v>
      </c>
      <c r="B288" s="436"/>
      <c r="C288" s="436"/>
      <c r="D288" s="551"/>
      <c r="E288" s="552"/>
      <c r="F288" s="436"/>
    </row>
    <row r="289" spans="1:6" s="8" customFormat="1" ht="15.6" customHeight="1" x14ac:dyDescent="0.25">
      <c r="A289" s="18" t="s">
        <v>39</v>
      </c>
      <c r="B289" s="72"/>
      <c r="C289" s="32" t="s">
        <v>1991</v>
      </c>
      <c r="D289" s="21"/>
      <c r="E289" s="562"/>
      <c r="F289" s="32"/>
    </row>
    <row r="290" spans="1:6" s="8" customFormat="1" ht="15.6" customHeight="1" x14ac:dyDescent="0.25">
      <c r="A290" s="18" t="s">
        <v>38</v>
      </c>
      <c r="B290" s="72"/>
      <c r="C290" s="32" t="s">
        <v>1991</v>
      </c>
      <c r="D290" s="21"/>
      <c r="E290" s="562"/>
      <c r="F290" s="32"/>
    </row>
    <row r="291" spans="1:6" s="22" customFormat="1" ht="15.6" customHeight="1" x14ac:dyDescent="0.25">
      <c r="A291" s="72" t="s">
        <v>40</v>
      </c>
      <c r="B291" s="1148" t="s">
        <v>2164</v>
      </c>
      <c r="C291" s="1148" t="s">
        <v>1986</v>
      </c>
      <c r="D291" s="61"/>
      <c r="E291" s="61"/>
      <c r="F291" s="61"/>
    </row>
    <row r="292" spans="1:6" s="22" customFormat="1" ht="15.6" customHeight="1" x14ac:dyDescent="0.25">
      <c r="A292" s="72" t="s">
        <v>41</v>
      </c>
      <c r="B292" s="1148" t="s">
        <v>2164</v>
      </c>
      <c r="C292" s="1148" t="s">
        <v>1986</v>
      </c>
      <c r="D292" s="61"/>
      <c r="E292" s="61"/>
      <c r="F292" s="61"/>
    </row>
    <row r="293" spans="1:6" s="2" customFormat="1" ht="15.6" customHeight="1" x14ac:dyDescent="0.25">
      <c r="A293" s="59" t="s">
        <v>18</v>
      </c>
      <c r="B293" s="59"/>
      <c r="C293" s="59"/>
      <c r="D293" s="59"/>
      <c r="E293" s="59"/>
      <c r="F293" s="59"/>
    </row>
    <row r="294" spans="1:6" s="13" customFormat="1" ht="15.6" customHeight="1" x14ac:dyDescent="0.25">
      <c r="A294" s="11" t="s">
        <v>3</v>
      </c>
      <c r="B294" s="11"/>
      <c r="C294" s="11"/>
      <c r="D294" s="11"/>
      <c r="E294" s="12"/>
      <c r="F294" s="11"/>
    </row>
    <row r="295" spans="1:6" s="15" customFormat="1" ht="15.6" customHeight="1" x14ac:dyDescent="0.25">
      <c r="A295" s="645" t="s">
        <v>2645</v>
      </c>
      <c r="B295" s="572"/>
      <c r="C295" s="14"/>
      <c r="D295" s="14"/>
      <c r="E295" s="14"/>
      <c r="F295" s="14"/>
    </row>
    <row r="296" spans="1:6" ht="15.6" customHeight="1" x14ac:dyDescent="0.25">
      <c r="A296" s="5" t="s">
        <v>34</v>
      </c>
      <c r="B296" s="85" t="s">
        <v>1573</v>
      </c>
      <c r="C296" s="723" t="s">
        <v>1</v>
      </c>
      <c r="D296" s="723" t="s">
        <v>2745</v>
      </c>
      <c r="E296" s="723" t="s">
        <v>1350</v>
      </c>
      <c r="F296" s="723" t="s">
        <v>2298</v>
      </c>
    </row>
    <row r="297" spans="1:6" ht="15.6" customHeight="1" x14ac:dyDescent="0.25">
      <c r="A297" s="5" t="s">
        <v>35</v>
      </c>
      <c r="B297" s="724" t="s">
        <v>1576</v>
      </c>
      <c r="C297" s="725" t="s">
        <v>1</v>
      </c>
      <c r="D297" s="750" t="s">
        <v>2299</v>
      </c>
      <c r="E297" s="723" t="s">
        <v>1350</v>
      </c>
      <c r="F297" s="725" t="s">
        <v>1527</v>
      </c>
    </row>
    <row r="298" spans="1:6" ht="15.6" customHeight="1" x14ac:dyDescent="0.25">
      <c r="A298" s="5" t="s">
        <v>36</v>
      </c>
      <c r="B298" s="830" t="s">
        <v>2063</v>
      </c>
      <c r="C298" s="830" t="s">
        <v>20</v>
      </c>
      <c r="D298" s="830" t="s">
        <v>403</v>
      </c>
      <c r="E298" s="830" t="s">
        <v>2172</v>
      </c>
      <c r="F298" s="830" t="s">
        <v>2378</v>
      </c>
    </row>
    <row r="299" spans="1:6" ht="15.6" customHeight="1" x14ac:dyDescent="0.25">
      <c r="A299" s="5" t="s">
        <v>37</v>
      </c>
      <c r="B299" s="830" t="s">
        <v>2064</v>
      </c>
      <c r="C299" s="830" t="s">
        <v>20</v>
      </c>
      <c r="D299" s="830" t="s">
        <v>406</v>
      </c>
      <c r="E299" s="830" t="s">
        <v>2172</v>
      </c>
      <c r="F299" s="830" t="s">
        <v>2378</v>
      </c>
    </row>
    <row r="300" spans="1:6" ht="15.6" customHeight="1" x14ac:dyDescent="0.25">
      <c r="A300" s="435" t="s">
        <v>57</v>
      </c>
      <c r="B300" s="436"/>
      <c r="C300" s="436"/>
      <c r="D300" s="551"/>
      <c r="E300" s="552"/>
      <c r="F300" s="436"/>
    </row>
    <row r="301" spans="1:6" ht="15.6" customHeight="1" x14ac:dyDescent="0.25">
      <c r="A301" s="5" t="s">
        <v>39</v>
      </c>
      <c r="B301" s="1244" t="s">
        <v>1758</v>
      </c>
      <c r="C301" s="1244" t="s">
        <v>0</v>
      </c>
      <c r="D301" s="1244" t="s">
        <v>1759</v>
      </c>
      <c r="E301" s="1290" t="s">
        <v>3139</v>
      </c>
      <c r="F301" s="1263"/>
    </row>
    <row r="302" spans="1:6" ht="15.6" customHeight="1" x14ac:dyDescent="0.25">
      <c r="A302" s="5" t="s">
        <v>38</v>
      </c>
      <c r="B302" s="1244" t="s">
        <v>1760</v>
      </c>
      <c r="C302" s="1244" t="s">
        <v>0</v>
      </c>
      <c r="D302" s="1244" t="s">
        <v>1762</v>
      </c>
      <c r="E302" s="1290" t="s">
        <v>3139</v>
      </c>
      <c r="F302" s="1263" t="s">
        <v>1763</v>
      </c>
    </row>
    <row r="303" spans="1:6" s="22" customFormat="1" ht="15.6" customHeight="1" x14ac:dyDescent="0.25">
      <c r="A303" s="72" t="s">
        <v>40</v>
      </c>
      <c r="B303" s="1184" t="s">
        <v>2165</v>
      </c>
      <c r="C303" s="1180" t="s">
        <v>1988</v>
      </c>
      <c r="D303" s="511"/>
      <c r="E303" s="716"/>
      <c r="F303" s="61"/>
    </row>
    <row r="304" spans="1:6" s="22" customFormat="1" ht="15.6" customHeight="1" x14ac:dyDescent="0.25">
      <c r="A304" s="72" t="s">
        <v>41</v>
      </c>
      <c r="B304" s="1185" t="s">
        <v>2165</v>
      </c>
      <c r="C304" s="1181" t="s">
        <v>1988</v>
      </c>
      <c r="D304" s="701"/>
      <c r="E304" s="717"/>
      <c r="F304" s="61"/>
    </row>
    <row r="305" spans="1:38" s="15" customFormat="1" ht="15.6" customHeight="1" x14ac:dyDescent="0.25">
      <c r="A305" s="645" t="s">
        <v>2646</v>
      </c>
      <c r="B305" s="572"/>
      <c r="C305" s="14"/>
      <c r="D305" s="14"/>
      <c r="E305" s="14"/>
      <c r="F305" s="14"/>
    </row>
    <row r="306" spans="1:38" ht="15.6" customHeight="1" x14ac:dyDescent="0.25">
      <c r="A306" s="5" t="s">
        <v>34</v>
      </c>
      <c r="B306" s="922" t="s">
        <v>2407</v>
      </c>
      <c r="C306" s="922" t="s">
        <v>9</v>
      </c>
      <c r="D306" s="983" t="s">
        <v>1961</v>
      </c>
      <c r="E306" s="684" t="s">
        <v>742</v>
      </c>
      <c r="F306" s="685" t="s">
        <v>2405</v>
      </c>
    </row>
    <row r="307" spans="1:38" ht="15.6" customHeight="1" x14ac:dyDescent="0.25">
      <c r="A307" s="5" t="s">
        <v>35</v>
      </c>
      <c r="B307" s="922" t="s">
        <v>2408</v>
      </c>
      <c r="C307" s="922" t="s">
        <v>9</v>
      </c>
      <c r="D307" s="983" t="s">
        <v>1961</v>
      </c>
      <c r="E307" s="684" t="s">
        <v>742</v>
      </c>
      <c r="F307" s="685" t="s">
        <v>2405</v>
      </c>
    </row>
    <row r="308" spans="1:38" ht="15.6" customHeight="1" x14ac:dyDescent="0.25">
      <c r="A308" s="5" t="s">
        <v>36</v>
      </c>
      <c r="B308" s="85" t="s">
        <v>1582</v>
      </c>
      <c r="C308" s="723" t="s">
        <v>1</v>
      </c>
      <c r="D308" s="752" t="s">
        <v>2300</v>
      </c>
      <c r="E308" s="723" t="s">
        <v>1327</v>
      </c>
      <c r="F308" s="723" t="s">
        <v>1530</v>
      </c>
    </row>
    <row r="309" spans="1:38" ht="15.6" customHeight="1" x14ac:dyDescent="0.25">
      <c r="A309" s="5" t="s">
        <v>37</v>
      </c>
      <c r="B309" s="724" t="s">
        <v>1585</v>
      </c>
      <c r="C309" s="725" t="s">
        <v>1</v>
      </c>
      <c r="D309" s="753" t="s">
        <v>2301</v>
      </c>
      <c r="E309" s="725" t="s">
        <v>1327</v>
      </c>
      <c r="F309" s="725" t="s">
        <v>1530</v>
      </c>
    </row>
    <row r="310" spans="1:38" ht="15.6" customHeight="1" x14ac:dyDescent="0.25">
      <c r="A310" s="435" t="s">
        <v>57</v>
      </c>
      <c r="B310" s="436"/>
      <c r="C310" s="436"/>
      <c r="D310" s="551"/>
      <c r="E310" s="552"/>
      <c r="F310" s="436"/>
    </row>
    <row r="311" spans="1:38" ht="15.6" customHeight="1" x14ac:dyDescent="0.25">
      <c r="A311" s="5" t="s">
        <v>39</v>
      </c>
      <c r="B311" s="1204" t="s">
        <v>2391</v>
      </c>
      <c r="C311" s="1213" t="s">
        <v>53</v>
      </c>
      <c r="D311" s="1204" t="s">
        <v>167</v>
      </c>
      <c r="E311" s="1204" t="s">
        <v>74</v>
      </c>
      <c r="F311" s="1204" t="s">
        <v>168</v>
      </c>
      <c r="G311" s="8"/>
      <c r="H311" s="8"/>
      <c r="I311" s="8"/>
      <c r="J311" s="8"/>
      <c r="K311" s="8"/>
      <c r="L311" s="8"/>
      <c r="M311" s="8"/>
      <c r="N311" s="8"/>
      <c r="O311" s="8"/>
      <c r="P311" s="8"/>
      <c r="Q311" s="8"/>
      <c r="R311" s="8"/>
      <c r="S311" s="8"/>
      <c r="T311" s="8"/>
      <c r="U311" s="8"/>
      <c r="V311" s="8"/>
      <c r="W311" s="8"/>
      <c r="X311" s="8"/>
      <c r="Y311" s="8"/>
      <c r="Z311" s="8"/>
      <c r="AA311" s="8"/>
      <c r="AB311" s="8"/>
      <c r="AC311" s="8"/>
      <c r="AD311" s="8"/>
      <c r="AE311" s="8"/>
      <c r="AF311" s="8"/>
      <c r="AG311" s="8"/>
      <c r="AH311" s="8"/>
      <c r="AI311" s="8"/>
      <c r="AJ311" s="8"/>
      <c r="AK311" s="8"/>
      <c r="AL311" s="8"/>
    </row>
    <row r="312" spans="1:38" ht="15.6" customHeight="1" x14ac:dyDescent="0.25">
      <c r="A312" s="5" t="s">
        <v>38</v>
      </c>
      <c r="B312" s="1204" t="s">
        <v>2392</v>
      </c>
      <c r="C312" s="1213" t="s">
        <v>53</v>
      </c>
      <c r="D312" s="1204" t="s">
        <v>167</v>
      </c>
      <c r="E312" s="1204" t="s">
        <v>74</v>
      </c>
      <c r="F312" s="1204" t="s">
        <v>168</v>
      </c>
    </row>
    <row r="313" spans="1:38" s="22" customFormat="1" ht="15.6" customHeight="1" x14ac:dyDescent="0.25">
      <c r="A313" s="72" t="s">
        <v>40</v>
      </c>
      <c r="B313" s="1179" t="s">
        <v>2163</v>
      </c>
      <c r="C313" s="1155" t="s">
        <v>1990</v>
      </c>
      <c r="D313" s="687"/>
      <c r="E313" s="683"/>
      <c r="F313" s="678"/>
      <c r="G313" s="3"/>
      <c r="H313" s="3"/>
      <c r="I313" s="3"/>
      <c r="J313" s="3"/>
    </row>
    <row r="314" spans="1:38" s="22" customFormat="1" ht="15.6" customHeight="1" x14ac:dyDescent="0.25">
      <c r="A314" s="72" t="s">
        <v>41</v>
      </c>
      <c r="B314" s="1179" t="s">
        <v>2163</v>
      </c>
      <c r="C314" s="1155" t="s">
        <v>1990</v>
      </c>
      <c r="D314" s="687"/>
      <c r="E314" s="680"/>
      <c r="F314" s="678"/>
      <c r="G314" s="3"/>
      <c r="H314" s="3"/>
      <c r="I314" s="3"/>
      <c r="J314" s="3"/>
    </row>
    <row r="315" spans="1:38" s="15" customFormat="1" ht="15.6" customHeight="1" x14ac:dyDescent="0.25">
      <c r="A315" s="645" t="s">
        <v>2647</v>
      </c>
      <c r="B315" s="572"/>
      <c r="C315" s="14"/>
      <c r="D315" s="14"/>
      <c r="E315" s="14"/>
      <c r="F315" s="14"/>
    </row>
    <row r="316" spans="1:38" s="22" customFormat="1" ht="15.6" customHeight="1" x14ac:dyDescent="0.25">
      <c r="A316" s="5" t="s">
        <v>34</v>
      </c>
      <c r="B316" s="517" t="s">
        <v>1588</v>
      </c>
      <c r="C316" s="517" t="s">
        <v>1</v>
      </c>
      <c r="D316" s="517" t="s">
        <v>2302</v>
      </c>
      <c r="E316" s="754" t="s">
        <v>1327</v>
      </c>
      <c r="F316" s="517" t="s">
        <v>2303</v>
      </c>
      <c r="G316" s="3"/>
      <c r="H316" s="3"/>
      <c r="I316" s="3"/>
      <c r="J316" s="3"/>
      <c r="K316" s="3"/>
      <c r="L316" s="65"/>
    </row>
    <row r="317" spans="1:38" s="22" customFormat="1" ht="15.6" customHeight="1" x14ac:dyDescent="0.25">
      <c r="A317" s="5" t="s">
        <v>35</v>
      </c>
      <c r="B317" s="517" t="s">
        <v>1591</v>
      </c>
      <c r="C317" s="517" t="s">
        <v>1</v>
      </c>
      <c r="D317" s="517" t="s">
        <v>2304</v>
      </c>
      <c r="E317" s="754" t="s">
        <v>1327</v>
      </c>
      <c r="F317" s="517" t="s">
        <v>1566</v>
      </c>
      <c r="G317" s="3"/>
      <c r="H317" s="3"/>
      <c r="I317" s="3"/>
      <c r="J317" s="3"/>
      <c r="K317" s="3"/>
      <c r="L317" s="65"/>
    </row>
    <row r="318" spans="1:38" s="22" customFormat="1" ht="15.6" customHeight="1" x14ac:dyDescent="0.25">
      <c r="A318" s="5" t="s">
        <v>36</v>
      </c>
      <c r="B318" s="774" t="s">
        <v>2778</v>
      </c>
      <c r="C318" s="774" t="s">
        <v>427</v>
      </c>
      <c r="D318" s="774" t="s">
        <v>2777</v>
      </c>
      <c r="E318" s="807" t="s">
        <v>435</v>
      </c>
      <c r="F318" s="774" t="s">
        <v>531</v>
      </c>
      <c r="G318" s="65"/>
      <c r="H318" s="65"/>
      <c r="I318" s="65"/>
      <c r="J318" s="65"/>
      <c r="K318" s="65"/>
      <c r="L318" s="65"/>
    </row>
    <row r="319" spans="1:38" s="22" customFormat="1" ht="15.6" customHeight="1" x14ac:dyDescent="0.25">
      <c r="A319" s="5" t="s">
        <v>37</v>
      </c>
      <c r="B319" s="44"/>
      <c r="C319" s="38" t="s">
        <v>1991</v>
      </c>
      <c r="D319" s="44"/>
      <c r="E319" s="682"/>
      <c r="F319" s="44"/>
      <c r="G319" s="65"/>
      <c r="H319" s="65"/>
      <c r="I319" s="65"/>
      <c r="J319" s="65"/>
      <c r="K319" s="65"/>
      <c r="L319" s="65"/>
    </row>
    <row r="320" spans="1:38" ht="15.6" customHeight="1" x14ac:dyDescent="0.25">
      <c r="A320" s="435" t="s">
        <v>57</v>
      </c>
      <c r="B320" s="436"/>
      <c r="C320" s="436"/>
      <c r="D320" s="551"/>
      <c r="E320" s="552"/>
      <c r="F320" s="436"/>
    </row>
    <row r="321" spans="1:10" ht="15.6" customHeight="1" x14ac:dyDescent="0.25">
      <c r="A321" s="5" t="s">
        <v>39</v>
      </c>
      <c r="B321" s="765" t="s">
        <v>2938</v>
      </c>
      <c r="C321" s="800" t="s">
        <v>2929</v>
      </c>
      <c r="D321" s="1013" t="s">
        <v>2940</v>
      </c>
      <c r="E321" s="800" t="s">
        <v>2933</v>
      </c>
      <c r="F321" s="808" t="s">
        <v>2942</v>
      </c>
    </row>
    <row r="322" spans="1:10" ht="15.6" customHeight="1" x14ac:dyDescent="0.25">
      <c r="A322" s="5" t="s">
        <v>38</v>
      </c>
      <c r="B322" s="765" t="s">
        <v>2939</v>
      </c>
      <c r="C322" s="802" t="s">
        <v>2929</v>
      </c>
      <c r="D322" s="1014" t="s">
        <v>2941</v>
      </c>
      <c r="E322" s="800" t="s">
        <v>2933</v>
      </c>
      <c r="F322" s="809" t="s">
        <v>2943</v>
      </c>
    </row>
    <row r="323" spans="1:10" ht="15.6" customHeight="1" x14ac:dyDescent="0.25">
      <c r="A323" s="72" t="s">
        <v>40</v>
      </c>
      <c r="B323" s="765" t="s">
        <v>2938</v>
      </c>
      <c r="C323" s="804" t="s">
        <v>2930</v>
      </c>
      <c r="D323" s="761" t="s">
        <v>2940</v>
      </c>
      <c r="E323" s="800" t="s">
        <v>2933</v>
      </c>
      <c r="F323" s="766" t="s">
        <v>2942</v>
      </c>
    </row>
    <row r="324" spans="1:10" ht="15.6" customHeight="1" x14ac:dyDescent="0.25">
      <c r="A324" s="72" t="s">
        <v>41</v>
      </c>
      <c r="B324" s="765" t="s">
        <v>2939</v>
      </c>
      <c r="C324" s="804" t="s">
        <v>2930</v>
      </c>
      <c r="D324" s="761" t="s">
        <v>2941</v>
      </c>
      <c r="E324" s="800" t="s">
        <v>2933</v>
      </c>
      <c r="F324" s="766" t="s">
        <v>2943</v>
      </c>
    </row>
    <row r="325" spans="1:10" s="15" customFormat="1" ht="15.6" customHeight="1" x14ac:dyDescent="0.25">
      <c r="A325" s="689" t="s">
        <v>2648</v>
      </c>
      <c r="B325" s="572"/>
      <c r="C325" s="14"/>
      <c r="D325" s="14"/>
      <c r="E325" s="14"/>
      <c r="F325" s="14"/>
    </row>
    <row r="326" spans="1:10" x14ac:dyDescent="0.25">
      <c r="A326" s="70" t="s">
        <v>34</v>
      </c>
      <c r="B326" s="1003"/>
      <c r="C326" s="996"/>
      <c r="D326" s="850"/>
      <c r="E326" s="851"/>
      <c r="F326" s="16"/>
    </row>
    <row r="327" spans="1:10" ht="18.75" x14ac:dyDescent="0.25">
      <c r="A327" s="70" t="s">
        <v>35</v>
      </c>
      <c r="B327" s="1018" t="s">
        <v>2944</v>
      </c>
      <c r="C327" s="996"/>
      <c r="D327" s="850"/>
      <c r="E327" s="851"/>
      <c r="F327" s="16"/>
    </row>
    <row r="328" spans="1:10" x14ac:dyDescent="0.25">
      <c r="A328" s="70" t="s">
        <v>36</v>
      </c>
      <c r="B328" s="996"/>
      <c r="C328" s="996"/>
      <c r="D328" s="850"/>
      <c r="E328" s="852"/>
      <c r="F328" s="587"/>
    </row>
    <row r="329" spans="1:10" x14ac:dyDescent="0.25">
      <c r="A329" s="70" t="s">
        <v>37</v>
      </c>
      <c r="B329" s="996"/>
      <c r="C329" s="996"/>
      <c r="D329" s="850"/>
      <c r="E329" s="852"/>
      <c r="F329" s="587"/>
    </row>
    <row r="330" spans="1:10" ht="15.6" customHeight="1" x14ac:dyDescent="0.25">
      <c r="A330" s="435" t="s">
        <v>57</v>
      </c>
      <c r="B330" s="1003"/>
      <c r="C330" s="1003"/>
      <c r="D330" s="551"/>
      <c r="E330" s="552"/>
      <c r="F330" s="436"/>
    </row>
    <row r="331" spans="1:10" ht="15.6" customHeight="1" x14ac:dyDescent="0.25">
      <c r="A331" s="5" t="s">
        <v>39</v>
      </c>
      <c r="B331" s="973"/>
      <c r="C331" s="973"/>
      <c r="D331" s="744"/>
      <c r="E331" s="727"/>
      <c r="F331" s="744"/>
    </row>
    <row r="332" spans="1:10" ht="15.6" customHeight="1" x14ac:dyDescent="0.25">
      <c r="A332" s="5" t="s">
        <v>38</v>
      </c>
      <c r="B332" s="973"/>
      <c r="C332" s="973"/>
      <c r="D332" s="744"/>
      <c r="E332" s="727"/>
      <c r="F332" s="744"/>
    </row>
    <row r="333" spans="1:10" s="22" customFormat="1" ht="15.6" customHeight="1" x14ac:dyDescent="0.25">
      <c r="A333" s="72" t="s">
        <v>40</v>
      </c>
      <c r="B333" s="973"/>
      <c r="C333" s="973"/>
      <c r="D333" s="744"/>
      <c r="E333" s="727"/>
      <c r="F333" s="744"/>
    </row>
    <row r="334" spans="1:10" s="22" customFormat="1" ht="15.6" customHeight="1" x14ac:dyDescent="0.25">
      <c r="A334" s="72" t="s">
        <v>41</v>
      </c>
      <c r="B334" s="973"/>
      <c r="C334" s="973"/>
      <c r="D334" s="744"/>
      <c r="E334" s="727"/>
      <c r="F334" s="744"/>
    </row>
    <row r="335" spans="1:10" s="15" customFormat="1" ht="15.6" customHeight="1" x14ac:dyDescent="0.25">
      <c r="A335" s="689" t="s">
        <v>2649</v>
      </c>
      <c r="B335" s="572"/>
      <c r="C335" s="14"/>
      <c r="D335" s="14"/>
      <c r="E335" s="14"/>
      <c r="F335" s="14"/>
    </row>
    <row r="336" spans="1:10" ht="15.6" customHeight="1" x14ac:dyDescent="0.25">
      <c r="A336" s="5" t="s">
        <v>34</v>
      </c>
      <c r="B336" s="759"/>
      <c r="C336" s="1170" t="s">
        <v>1991</v>
      </c>
      <c r="D336" s="1073"/>
      <c r="E336" s="1072"/>
      <c r="F336" s="1072"/>
      <c r="G336" s="65"/>
      <c r="H336" s="39"/>
      <c r="I336" s="39"/>
      <c r="J336" s="39"/>
    </row>
    <row r="337" spans="1:10" ht="15.6" customHeight="1" x14ac:dyDescent="0.25">
      <c r="A337" s="5" t="s">
        <v>35</v>
      </c>
      <c r="B337" s="1074"/>
      <c r="C337" s="1170" t="s">
        <v>1991</v>
      </c>
      <c r="D337" s="1076"/>
      <c r="E337" s="1072"/>
      <c r="F337" s="1075"/>
      <c r="G337" s="65"/>
      <c r="H337" s="39"/>
      <c r="I337" s="39"/>
      <c r="J337" s="39"/>
    </row>
    <row r="338" spans="1:10" ht="15.6" customHeight="1" x14ac:dyDescent="0.25">
      <c r="A338" s="5" t="s">
        <v>36</v>
      </c>
      <c r="B338" s="1213" t="s">
        <v>2393</v>
      </c>
      <c r="C338" s="1213" t="s">
        <v>53</v>
      </c>
      <c r="D338" s="1215" t="s">
        <v>171</v>
      </c>
      <c r="E338" s="1225" t="s">
        <v>74</v>
      </c>
      <c r="F338" s="102" t="s">
        <v>172</v>
      </c>
      <c r="G338" s="65"/>
      <c r="H338" s="39"/>
      <c r="I338" s="39"/>
      <c r="J338" s="39"/>
    </row>
    <row r="339" spans="1:10" ht="15.6" customHeight="1" x14ac:dyDescent="0.25">
      <c r="A339" s="5" t="s">
        <v>37</v>
      </c>
      <c r="B339" s="1213" t="s">
        <v>2394</v>
      </c>
      <c r="C339" s="1213" t="s">
        <v>53</v>
      </c>
      <c r="D339" s="1215" t="s">
        <v>171</v>
      </c>
      <c r="E339" s="1225" t="s">
        <v>74</v>
      </c>
      <c r="F339" s="1238" t="s">
        <v>172</v>
      </c>
      <c r="G339" s="65"/>
      <c r="H339" s="39"/>
      <c r="I339" s="39"/>
      <c r="J339" s="39"/>
    </row>
    <row r="340" spans="1:10" ht="15.6" customHeight="1" x14ac:dyDescent="0.25">
      <c r="A340" s="435" t="s">
        <v>57</v>
      </c>
      <c r="B340" s="436"/>
      <c r="C340" s="436"/>
      <c r="D340" s="551"/>
      <c r="E340" s="552"/>
      <c r="F340" s="436"/>
    </row>
    <row r="341" spans="1:10" s="66" customFormat="1" ht="15.6" customHeight="1" x14ac:dyDescent="0.25">
      <c r="A341" s="18" t="s">
        <v>39</v>
      </c>
      <c r="B341" s="27"/>
      <c r="C341" s="697" t="s">
        <v>1991</v>
      </c>
      <c r="D341" s="604"/>
      <c r="E341" s="604"/>
      <c r="F341" s="604"/>
      <c r="G341" s="8"/>
      <c r="H341" s="8"/>
    </row>
    <row r="342" spans="1:10" s="66" customFormat="1" ht="15.6" customHeight="1" x14ac:dyDescent="0.25">
      <c r="A342" s="18" t="s">
        <v>38</v>
      </c>
      <c r="B342" s="578"/>
      <c r="C342" s="700" t="s">
        <v>1991</v>
      </c>
      <c r="D342" s="703"/>
      <c r="E342" s="703"/>
      <c r="F342" s="703"/>
      <c r="G342" s="8"/>
      <c r="H342" s="8"/>
    </row>
    <row r="343" spans="1:10" s="22" customFormat="1" ht="15.6" customHeight="1" x14ac:dyDescent="0.25">
      <c r="A343" s="72" t="s">
        <v>40</v>
      </c>
      <c r="B343" s="1148" t="s">
        <v>2164</v>
      </c>
      <c r="C343" s="1148" t="s">
        <v>1986</v>
      </c>
      <c r="D343" s="44"/>
      <c r="E343" s="44"/>
      <c r="F343" s="44"/>
      <c r="G343" s="3"/>
      <c r="H343" s="3"/>
    </row>
    <row r="344" spans="1:10" s="22" customFormat="1" ht="15.6" customHeight="1" x14ac:dyDescent="0.25">
      <c r="A344" s="72" t="s">
        <v>41</v>
      </c>
      <c r="B344" s="1148" t="s">
        <v>2164</v>
      </c>
      <c r="C344" s="1148" t="s">
        <v>1986</v>
      </c>
      <c r="D344" s="61"/>
      <c r="E344" s="61"/>
      <c r="F344" s="61"/>
      <c r="G344" s="3"/>
      <c r="H344" s="3"/>
    </row>
    <row r="345" spans="1:10" s="2" customFormat="1" ht="15.6" customHeight="1" x14ac:dyDescent="0.25">
      <c r="A345" s="59" t="s">
        <v>19</v>
      </c>
      <c r="B345" s="59"/>
      <c r="C345" s="59"/>
      <c r="D345" s="59"/>
      <c r="E345" s="59"/>
      <c r="F345" s="59"/>
    </row>
    <row r="346" spans="1:10" s="13" customFormat="1" ht="15.6" customHeight="1" x14ac:dyDescent="0.25">
      <c r="A346" s="11" t="s">
        <v>3</v>
      </c>
      <c r="B346" s="11"/>
      <c r="C346" s="11"/>
      <c r="D346" s="11"/>
      <c r="E346" s="12"/>
      <c r="F346" s="11"/>
    </row>
    <row r="347" spans="1:10" s="15" customFormat="1" ht="15.6" customHeight="1" x14ac:dyDescent="0.25">
      <c r="A347" s="645" t="s">
        <v>2650</v>
      </c>
      <c r="B347" s="572"/>
      <c r="C347" s="14"/>
      <c r="D347" s="14"/>
      <c r="E347" s="14"/>
      <c r="F347" s="14"/>
    </row>
    <row r="348" spans="1:10" ht="15.6" customHeight="1" x14ac:dyDescent="0.25">
      <c r="A348" s="5" t="s">
        <v>34</v>
      </c>
      <c r="B348" s="85" t="s">
        <v>1597</v>
      </c>
      <c r="C348" s="723" t="s">
        <v>1</v>
      </c>
      <c r="D348" s="751" t="s">
        <v>2746</v>
      </c>
      <c r="E348" s="723" t="s">
        <v>1350</v>
      </c>
      <c r="F348" s="723" t="s">
        <v>2747</v>
      </c>
    </row>
    <row r="349" spans="1:10" ht="15.6" customHeight="1" x14ac:dyDescent="0.25">
      <c r="A349" s="5" t="s">
        <v>35</v>
      </c>
      <c r="B349" s="724" t="s">
        <v>1600</v>
      </c>
      <c r="C349" s="725" t="s">
        <v>1</v>
      </c>
      <c r="D349" s="750" t="s">
        <v>2748</v>
      </c>
      <c r="E349" s="723" t="s">
        <v>1350</v>
      </c>
      <c r="F349" s="725" t="s">
        <v>2749</v>
      </c>
    </row>
    <row r="350" spans="1:10" ht="15.6" customHeight="1" x14ac:dyDescent="0.25">
      <c r="A350" s="5" t="s">
        <v>36</v>
      </c>
      <c r="B350" s="1204" t="s">
        <v>2395</v>
      </c>
      <c r="C350" s="1213" t="s">
        <v>53</v>
      </c>
      <c r="D350" s="1239" t="s">
        <v>3121</v>
      </c>
      <c r="E350" s="1205" t="s">
        <v>74</v>
      </c>
      <c r="F350" s="1240" t="s">
        <v>3122</v>
      </c>
    </row>
    <row r="351" spans="1:10" ht="15.6" customHeight="1" x14ac:dyDescent="0.25">
      <c r="A351" s="5" t="s">
        <v>37</v>
      </c>
      <c r="B351" s="1204" t="s">
        <v>2397</v>
      </c>
      <c r="C351" s="1213" t="s">
        <v>53</v>
      </c>
      <c r="D351" s="1239" t="s">
        <v>3121</v>
      </c>
      <c r="E351" s="1205" t="s">
        <v>74</v>
      </c>
      <c r="F351" s="1240" t="s">
        <v>3122</v>
      </c>
    </row>
    <row r="352" spans="1:10" ht="15.6" customHeight="1" x14ac:dyDescent="0.25">
      <c r="A352" s="435" t="s">
        <v>57</v>
      </c>
      <c r="B352" s="436"/>
      <c r="C352" s="436"/>
      <c r="D352" s="551"/>
      <c r="E352" s="552"/>
      <c r="F352" s="436"/>
    </row>
    <row r="353" spans="1:8" s="66" customFormat="1" ht="15.6" customHeight="1" x14ac:dyDescent="0.25">
      <c r="A353" s="18" t="s">
        <v>39</v>
      </c>
      <c r="B353" s="99"/>
      <c r="C353" s="695" t="s">
        <v>1991</v>
      </c>
      <c r="D353" s="259"/>
      <c r="E353" s="246"/>
      <c r="F353" s="1186"/>
      <c r="G353" s="8"/>
      <c r="H353" s="8"/>
    </row>
    <row r="354" spans="1:8" s="66" customFormat="1" ht="15.6" customHeight="1" x14ac:dyDescent="0.25">
      <c r="A354" s="18" t="s">
        <v>38</v>
      </c>
      <c r="B354" s="209"/>
      <c r="C354" s="660" t="s">
        <v>1991</v>
      </c>
      <c r="D354" s="261"/>
      <c r="E354" s="244"/>
      <c r="F354" s="1187"/>
      <c r="G354" s="8"/>
      <c r="H354" s="8"/>
    </row>
    <row r="355" spans="1:8" s="22" customFormat="1" ht="15.6" customHeight="1" x14ac:dyDescent="0.25">
      <c r="A355" s="72" t="s">
        <v>40</v>
      </c>
      <c r="B355" s="1148" t="s">
        <v>2164</v>
      </c>
      <c r="C355" s="1148" t="s">
        <v>1986</v>
      </c>
      <c r="D355" s="44"/>
      <c r="E355" s="44"/>
      <c r="F355" s="44"/>
      <c r="G355" s="3"/>
      <c r="H355" s="3"/>
    </row>
    <row r="356" spans="1:8" s="22" customFormat="1" ht="15.6" customHeight="1" x14ac:dyDescent="0.25">
      <c r="A356" s="72" t="s">
        <v>41</v>
      </c>
      <c r="B356" s="1148" t="s">
        <v>2164</v>
      </c>
      <c r="C356" s="1148" t="s">
        <v>1986</v>
      </c>
      <c r="D356" s="61"/>
      <c r="E356" s="61"/>
      <c r="F356" s="61"/>
      <c r="G356" s="3"/>
      <c r="H356" s="3"/>
    </row>
    <row r="357" spans="1:8" s="15" customFormat="1" ht="15.6" customHeight="1" x14ac:dyDescent="0.25">
      <c r="A357" s="645" t="s">
        <v>2651</v>
      </c>
      <c r="B357" s="572"/>
      <c r="C357" s="14"/>
      <c r="D357" s="14"/>
      <c r="E357" s="14"/>
      <c r="F357" s="14"/>
    </row>
    <row r="358" spans="1:8" ht="15.6" customHeight="1" x14ac:dyDescent="0.25">
      <c r="A358" s="5" t="s">
        <v>34</v>
      </c>
      <c r="B358" s="32"/>
      <c r="C358" s="38" t="s">
        <v>1991</v>
      </c>
      <c r="D358" s="32"/>
      <c r="E358" s="38"/>
      <c r="F358" s="5"/>
    </row>
    <row r="359" spans="1:8" ht="15.6" customHeight="1" x14ac:dyDescent="0.25">
      <c r="A359" s="5" t="s">
        <v>35</v>
      </c>
      <c r="B359" s="32" t="s">
        <v>2083</v>
      </c>
      <c r="C359" s="32" t="s">
        <v>1894</v>
      </c>
      <c r="D359" s="32" t="s">
        <v>237</v>
      </c>
      <c r="E359" s="32" t="s">
        <v>2406</v>
      </c>
      <c r="F359" s="32" t="s">
        <v>238</v>
      </c>
    </row>
    <row r="360" spans="1:8" ht="15.6" customHeight="1" x14ac:dyDescent="0.25">
      <c r="A360" s="5" t="s">
        <v>36</v>
      </c>
      <c r="B360" s="85" t="s">
        <v>1603</v>
      </c>
      <c r="C360" s="720" t="s">
        <v>1</v>
      </c>
      <c r="D360" s="720" t="s">
        <v>2305</v>
      </c>
      <c r="E360" s="85" t="s">
        <v>1350</v>
      </c>
      <c r="F360" s="720" t="s">
        <v>2306</v>
      </c>
    </row>
    <row r="361" spans="1:8" ht="15.6" customHeight="1" x14ac:dyDescent="0.25">
      <c r="A361" s="5" t="s">
        <v>37</v>
      </c>
      <c r="B361" s="85" t="s">
        <v>1606</v>
      </c>
      <c r="C361" s="720" t="s">
        <v>1</v>
      </c>
      <c r="D361" s="720" t="s">
        <v>2750</v>
      </c>
      <c r="E361" s="85" t="s">
        <v>1350</v>
      </c>
      <c r="F361" s="720" t="s">
        <v>2307</v>
      </c>
    </row>
    <row r="362" spans="1:8" ht="15.6" customHeight="1" x14ac:dyDescent="0.25">
      <c r="A362" s="435" t="s">
        <v>57</v>
      </c>
      <c r="B362" s="436"/>
      <c r="C362" s="436"/>
      <c r="D362" s="551"/>
      <c r="E362" s="552"/>
      <c r="F362" s="436"/>
    </row>
    <row r="363" spans="1:8" ht="15.6" customHeight="1" x14ac:dyDescent="0.25">
      <c r="A363" s="5" t="s">
        <v>39</v>
      </c>
      <c r="B363" s="61"/>
      <c r="C363" s="648" t="s">
        <v>1991</v>
      </c>
      <c r="D363" s="61"/>
      <c r="E363" s="61"/>
      <c r="F363" s="61"/>
    </row>
    <row r="364" spans="1:8" ht="15.6" customHeight="1" x14ac:dyDescent="0.25">
      <c r="A364" s="5" t="s">
        <v>38</v>
      </c>
      <c r="B364" s="61"/>
      <c r="C364" s="648" t="s">
        <v>1991</v>
      </c>
      <c r="D364" s="61"/>
      <c r="E364" s="61"/>
      <c r="F364" s="61"/>
    </row>
    <row r="365" spans="1:8" ht="15.6" customHeight="1" x14ac:dyDescent="0.25">
      <c r="A365" s="5" t="s">
        <v>40</v>
      </c>
      <c r="B365" s="1151" t="s">
        <v>2163</v>
      </c>
      <c r="C365" s="1180" t="s">
        <v>1990</v>
      </c>
      <c r="D365" s="123"/>
      <c r="E365" s="99"/>
      <c r="F365" s="120"/>
    </row>
    <row r="366" spans="1:8" ht="15.6" customHeight="1" x14ac:dyDescent="0.25">
      <c r="A366" s="5" t="s">
        <v>41</v>
      </c>
      <c r="B366" s="1188" t="s">
        <v>2163</v>
      </c>
      <c r="C366" s="1181" t="s">
        <v>1990</v>
      </c>
      <c r="D366" s="123"/>
      <c r="E366" s="99"/>
      <c r="F366" s="120"/>
    </row>
    <row r="367" spans="1:8" s="15" customFormat="1" ht="15.6" customHeight="1" x14ac:dyDescent="0.25">
      <c r="A367" s="645" t="s">
        <v>2652</v>
      </c>
      <c r="B367" s="572"/>
      <c r="C367" s="14"/>
      <c r="D367" s="14"/>
      <c r="E367" s="14"/>
      <c r="F367" s="14"/>
    </row>
    <row r="368" spans="1:8" s="22" customFormat="1" ht="15.6" customHeight="1" x14ac:dyDescent="0.25">
      <c r="A368" s="5" t="s">
        <v>34</v>
      </c>
      <c r="B368" s="765" t="s">
        <v>3004</v>
      </c>
      <c r="C368" s="766" t="s">
        <v>2982</v>
      </c>
      <c r="D368" s="1029" t="s">
        <v>3006</v>
      </c>
      <c r="E368" s="765" t="s">
        <v>2957</v>
      </c>
      <c r="F368" s="767" t="s">
        <v>3008</v>
      </c>
    </row>
    <row r="369" spans="1:13" s="22" customFormat="1" ht="15.6" customHeight="1" x14ac:dyDescent="0.25">
      <c r="A369" s="5" t="s">
        <v>35</v>
      </c>
      <c r="B369" s="765" t="s">
        <v>3005</v>
      </c>
      <c r="C369" s="766" t="s">
        <v>2982</v>
      </c>
      <c r="D369" s="1031" t="s">
        <v>3007</v>
      </c>
      <c r="E369" s="765" t="s">
        <v>2957</v>
      </c>
      <c r="F369" s="767" t="s">
        <v>3009</v>
      </c>
      <c r="G369" s="3"/>
    </row>
    <row r="370" spans="1:13" s="22" customFormat="1" ht="15.6" customHeight="1" x14ac:dyDescent="0.25">
      <c r="A370" s="5" t="s">
        <v>36</v>
      </c>
      <c r="B370" s="765" t="s">
        <v>3004</v>
      </c>
      <c r="C370" s="766" t="s">
        <v>2954</v>
      </c>
      <c r="D370" s="1031" t="s">
        <v>3006</v>
      </c>
      <c r="E370" s="765" t="s">
        <v>2957</v>
      </c>
      <c r="F370" s="767" t="s">
        <v>3008</v>
      </c>
      <c r="G370" s="3"/>
    </row>
    <row r="371" spans="1:13" s="22" customFormat="1" ht="15.6" customHeight="1" x14ac:dyDescent="0.25">
      <c r="A371" s="5" t="s">
        <v>37</v>
      </c>
      <c r="B371" s="765" t="s">
        <v>3005</v>
      </c>
      <c r="C371" s="766" t="s">
        <v>2954</v>
      </c>
      <c r="D371" s="1031" t="s">
        <v>3007</v>
      </c>
      <c r="E371" s="765" t="s">
        <v>2957</v>
      </c>
      <c r="F371" s="767" t="s">
        <v>3009</v>
      </c>
      <c r="G371" s="3"/>
    </row>
    <row r="372" spans="1:13" ht="15.6" customHeight="1" x14ac:dyDescent="0.25">
      <c r="A372" s="435" t="s">
        <v>57</v>
      </c>
      <c r="B372" s="436"/>
      <c r="C372" s="436"/>
      <c r="D372" s="551"/>
      <c r="E372" s="552"/>
      <c r="F372" s="436"/>
    </row>
    <row r="373" spans="1:13" ht="15.6" customHeight="1" x14ac:dyDescent="0.25">
      <c r="A373" s="5" t="s">
        <v>39</v>
      </c>
      <c r="B373" s="25"/>
      <c r="C373" s="42" t="s">
        <v>1991</v>
      </c>
      <c r="D373" s="42"/>
      <c r="E373" s="42"/>
      <c r="F373" s="42"/>
      <c r="G373" s="65"/>
      <c r="H373" s="65"/>
      <c r="I373" s="65"/>
      <c r="J373" s="65"/>
      <c r="K373" s="65"/>
      <c r="L373" s="65"/>
      <c r="M373" s="22"/>
    </row>
    <row r="374" spans="1:13" ht="15.6" customHeight="1" x14ac:dyDescent="0.25">
      <c r="A374" s="5" t="s">
        <v>38</v>
      </c>
      <c r="B374" s="515"/>
      <c r="C374" s="707" t="s">
        <v>1991</v>
      </c>
      <c r="D374" s="707"/>
      <c r="E374" s="707"/>
      <c r="F374" s="707"/>
      <c r="G374" s="65"/>
      <c r="H374" s="65"/>
      <c r="I374" s="65"/>
      <c r="J374" s="65"/>
      <c r="K374" s="65"/>
      <c r="L374" s="65"/>
      <c r="M374" s="22"/>
    </row>
    <row r="375" spans="1:13" s="22" customFormat="1" ht="15.6" customHeight="1" x14ac:dyDescent="0.25">
      <c r="A375" s="72" t="s">
        <v>40</v>
      </c>
      <c r="B375" s="1182" t="s">
        <v>2165</v>
      </c>
      <c r="C375" s="1183" t="s">
        <v>1988</v>
      </c>
      <c r="D375" s="75"/>
      <c r="E375" s="75"/>
      <c r="F375" s="75"/>
      <c r="G375" s="65"/>
      <c r="H375" s="65"/>
      <c r="I375" s="65"/>
      <c r="J375" s="65"/>
      <c r="K375" s="65"/>
      <c r="L375" s="65"/>
    </row>
    <row r="376" spans="1:13" s="22" customFormat="1" ht="15.6" customHeight="1" x14ac:dyDescent="0.25">
      <c r="A376" s="72" t="s">
        <v>41</v>
      </c>
      <c r="B376" s="1182" t="s">
        <v>2165</v>
      </c>
      <c r="C376" s="1183" t="s">
        <v>1988</v>
      </c>
      <c r="D376" s="61"/>
      <c r="E376" s="61"/>
      <c r="F376" s="61"/>
      <c r="G376" s="65"/>
      <c r="H376" s="65"/>
      <c r="I376" s="65"/>
      <c r="J376" s="65"/>
      <c r="K376" s="65"/>
      <c r="L376" s="65"/>
    </row>
    <row r="377" spans="1:13" s="15" customFormat="1" ht="15.6" customHeight="1" x14ac:dyDescent="0.25">
      <c r="A377" s="645" t="s">
        <v>2653</v>
      </c>
      <c r="B377" s="572"/>
      <c r="C377" s="14"/>
      <c r="D377" s="14"/>
      <c r="E377" s="14"/>
      <c r="F377" s="14"/>
    </row>
    <row r="378" spans="1:13" x14ac:dyDescent="0.25">
      <c r="A378" s="70" t="s">
        <v>34</v>
      </c>
      <c r="B378" s="848" t="s">
        <v>2016</v>
      </c>
      <c r="C378" s="849" t="s">
        <v>1896</v>
      </c>
      <c r="D378" s="850"/>
      <c r="E378" s="851" t="s">
        <v>1327</v>
      </c>
      <c r="F378" s="16"/>
    </row>
    <row r="379" spans="1:13" x14ac:dyDescent="0.25">
      <c r="A379" s="70" t="s">
        <v>35</v>
      </c>
      <c r="B379" s="848" t="s">
        <v>2016</v>
      </c>
      <c r="C379" s="849" t="s">
        <v>1896</v>
      </c>
      <c r="D379" s="850"/>
      <c r="E379" s="851" t="s">
        <v>1327</v>
      </c>
      <c r="F379" s="16"/>
    </row>
    <row r="380" spans="1:13" x14ac:dyDescent="0.25">
      <c r="A380" s="70" t="s">
        <v>36</v>
      </c>
      <c r="B380" s="849" t="s">
        <v>2015</v>
      </c>
      <c r="C380" s="849" t="s">
        <v>1898</v>
      </c>
      <c r="D380" s="850"/>
      <c r="E380" s="852" t="s">
        <v>1899</v>
      </c>
      <c r="F380" s="587"/>
    </row>
    <row r="381" spans="1:13" x14ac:dyDescent="0.25">
      <c r="A381" s="70" t="s">
        <v>37</v>
      </c>
      <c r="B381" s="849" t="s">
        <v>2015</v>
      </c>
      <c r="C381" s="849" t="s">
        <v>1898</v>
      </c>
      <c r="D381" s="850"/>
      <c r="E381" s="852" t="s">
        <v>1899</v>
      </c>
      <c r="F381" s="587"/>
    </row>
    <row r="382" spans="1:13" ht="15.6" customHeight="1" x14ac:dyDescent="0.25">
      <c r="A382" s="435" t="s">
        <v>57</v>
      </c>
      <c r="B382" s="436"/>
      <c r="C382" s="436"/>
      <c r="D382" s="551"/>
      <c r="E382" s="552"/>
      <c r="F382" s="436"/>
    </row>
    <row r="383" spans="1:13" ht="15.6" customHeight="1" x14ac:dyDescent="0.25">
      <c r="A383" s="5" t="s">
        <v>39</v>
      </c>
      <c r="B383" s="727" t="s">
        <v>3147</v>
      </c>
      <c r="C383" s="718" t="s">
        <v>3149</v>
      </c>
      <c r="D383" s="1303" t="s">
        <v>3151</v>
      </c>
      <c r="E383" s="727" t="s">
        <v>3153</v>
      </c>
      <c r="F383" s="744" t="s">
        <v>3154</v>
      </c>
    </row>
    <row r="384" spans="1:13" ht="15.6" customHeight="1" x14ac:dyDescent="0.25">
      <c r="A384" s="5" t="s">
        <v>38</v>
      </c>
      <c r="B384" s="727" t="s">
        <v>3148</v>
      </c>
      <c r="C384" s="718" t="s">
        <v>3149</v>
      </c>
      <c r="D384" s="1303" t="s">
        <v>3152</v>
      </c>
      <c r="E384" s="727" t="s">
        <v>3153</v>
      </c>
      <c r="F384" s="744" t="s">
        <v>3155</v>
      </c>
    </row>
    <row r="385" spans="1:9" s="22" customFormat="1" ht="15.6" customHeight="1" x14ac:dyDescent="0.25">
      <c r="A385" s="72" t="s">
        <v>40</v>
      </c>
      <c r="B385" s="727" t="s">
        <v>3147</v>
      </c>
      <c r="C385" s="718" t="s">
        <v>3150</v>
      </c>
      <c r="D385" s="1303" t="s">
        <v>3151</v>
      </c>
      <c r="E385" s="727" t="s">
        <v>3153</v>
      </c>
      <c r="F385" s="744" t="s">
        <v>3154</v>
      </c>
    </row>
    <row r="386" spans="1:9" s="22" customFormat="1" ht="15.6" customHeight="1" x14ac:dyDescent="0.25">
      <c r="A386" s="72" t="s">
        <v>41</v>
      </c>
      <c r="B386" s="727" t="s">
        <v>3148</v>
      </c>
      <c r="C386" s="718" t="s">
        <v>3150</v>
      </c>
      <c r="D386" s="1303" t="s">
        <v>3152</v>
      </c>
      <c r="E386" s="727" t="s">
        <v>3153</v>
      </c>
      <c r="F386" s="744" t="s">
        <v>3155</v>
      </c>
    </row>
    <row r="387" spans="1:9" s="15" customFormat="1" ht="15.6" customHeight="1" x14ac:dyDescent="0.25">
      <c r="A387" s="645" t="s">
        <v>2654</v>
      </c>
      <c r="B387" s="572"/>
      <c r="C387" s="14"/>
      <c r="D387" s="14"/>
      <c r="E387" s="14"/>
      <c r="F387" s="14"/>
    </row>
    <row r="388" spans="1:9" ht="15.6" customHeight="1" x14ac:dyDescent="0.25">
      <c r="A388" s="5" t="s">
        <v>34</v>
      </c>
      <c r="B388" s="1003"/>
      <c r="C388" s="1001"/>
      <c r="D388" s="21"/>
      <c r="E388" s="562"/>
      <c r="F388" s="61"/>
      <c r="G388" s="39"/>
      <c r="H388" s="39"/>
      <c r="I388" s="39"/>
    </row>
    <row r="389" spans="1:9" ht="15.6" customHeight="1" x14ac:dyDescent="0.25">
      <c r="A389" s="5" t="s">
        <v>35</v>
      </c>
      <c r="B389" s="1018" t="s">
        <v>2945</v>
      </c>
      <c r="C389" s="1015"/>
      <c r="D389" s="687"/>
      <c r="E389" s="680"/>
      <c r="F389" s="679"/>
      <c r="G389" s="39"/>
      <c r="H389" s="39"/>
      <c r="I389" s="39"/>
    </row>
    <row r="390" spans="1:9" ht="15.6" customHeight="1" x14ac:dyDescent="0.25">
      <c r="A390" s="5" t="s">
        <v>36</v>
      </c>
      <c r="B390" s="1016"/>
      <c r="C390" s="1000"/>
      <c r="D390" s="19"/>
      <c r="E390" s="25"/>
      <c r="F390" s="23"/>
    </row>
    <row r="391" spans="1:9" ht="15.6" customHeight="1" x14ac:dyDescent="0.25">
      <c r="A391" s="5" t="s">
        <v>37</v>
      </c>
      <c r="B391" s="1016"/>
      <c r="C391" s="1000"/>
      <c r="D391" s="23"/>
      <c r="E391" s="25"/>
      <c r="F391" s="23"/>
    </row>
    <row r="392" spans="1:9" ht="15.6" customHeight="1" x14ac:dyDescent="0.25">
      <c r="A392" s="435" t="s">
        <v>57</v>
      </c>
      <c r="B392" s="1003"/>
      <c r="C392" s="1003"/>
      <c r="D392" s="551"/>
      <c r="E392" s="552"/>
      <c r="F392" s="436"/>
    </row>
    <row r="393" spans="1:9" s="22" customFormat="1" ht="15.6" customHeight="1" x14ac:dyDescent="0.25">
      <c r="A393" s="5" t="s">
        <v>39</v>
      </c>
      <c r="B393" s="1003"/>
      <c r="C393" s="996"/>
      <c r="D393" s="21"/>
      <c r="E393" s="562"/>
      <c r="F393" s="32"/>
    </row>
    <row r="394" spans="1:9" s="22" customFormat="1" ht="15.6" customHeight="1" x14ac:dyDescent="0.25">
      <c r="A394" s="5" t="s">
        <v>38</v>
      </c>
      <c r="B394" s="1003"/>
      <c r="C394" s="996"/>
      <c r="D394" s="21"/>
      <c r="E394" s="562"/>
      <c r="F394" s="32"/>
    </row>
    <row r="395" spans="1:9" s="22" customFormat="1" ht="15.6" customHeight="1" x14ac:dyDescent="0.25">
      <c r="A395" s="72" t="s">
        <v>40</v>
      </c>
      <c r="B395" s="1003"/>
      <c r="C395" s="1003"/>
      <c r="D395" s="61"/>
      <c r="E395" s="61"/>
      <c r="F395" s="61"/>
      <c r="G395" s="66"/>
    </row>
    <row r="396" spans="1:9" s="22" customFormat="1" ht="15.6" customHeight="1" x14ac:dyDescent="0.25">
      <c r="A396" s="72" t="s">
        <v>41</v>
      </c>
      <c r="B396" s="1003"/>
      <c r="C396" s="1003"/>
      <c r="D396" s="61"/>
      <c r="E396" s="61"/>
      <c r="F396" s="61"/>
      <c r="G396" s="66"/>
    </row>
    <row r="397" spans="1:9" s="2" customFormat="1" ht="15.6" customHeight="1" x14ac:dyDescent="0.25">
      <c r="A397" s="59" t="s">
        <v>24</v>
      </c>
      <c r="B397" s="59"/>
      <c r="C397" s="59"/>
      <c r="D397" s="59"/>
      <c r="E397" s="59"/>
      <c r="F397" s="59"/>
    </row>
    <row r="398" spans="1:9" s="13" customFormat="1" ht="15.6" customHeight="1" x14ac:dyDescent="0.25">
      <c r="A398" s="11" t="s">
        <v>3</v>
      </c>
      <c r="B398" s="11"/>
      <c r="C398" s="11"/>
      <c r="D398" s="11"/>
      <c r="E398" s="12"/>
      <c r="F398" s="11"/>
    </row>
    <row r="399" spans="1:9" s="15" customFormat="1" ht="15.6" customHeight="1" x14ac:dyDescent="0.25">
      <c r="A399" s="645" t="s">
        <v>2655</v>
      </c>
      <c r="B399" s="572"/>
      <c r="C399" s="14"/>
      <c r="D399" s="14"/>
      <c r="E399" s="14"/>
      <c r="F399" s="14"/>
    </row>
    <row r="400" spans="1:9" s="39" customFormat="1" ht="15.6" customHeight="1" x14ac:dyDescent="0.25">
      <c r="A400" s="5" t="s">
        <v>34</v>
      </c>
      <c r="B400" s="755" t="s">
        <v>1609</v>
      </c>
      <c r="C400" s="755" t="s">
        <v>1</v>
      </c>
      <c r="D400" s="756" t="s">
        <v>2751</v>
      </c>
      <c r="E400" s="755" t="s">
        <v>1344</v>
      </c>
      <c r="F400" s="755" t="s">
        <v>1605</v>
      </c>
    </row>
    <row r="401" spans="1:17" s="39" customFormat="1" ht="15.6" customHeight="1" x14ac:dyDescent="0.25">
      <c r="A401" s="5" t="s">
        <v>35</v>
      </c>
      <c r="B401" s="755" t="s">
        <v>1612</v>
      </c>
      <c r="C401" s="755" t="s">
        <v>1</v>
      </c>
      <c r="D401" s="756" t="s">
        <v>2351</v>
      </c>
      <c r="E401" s="755" t="s">
        <v>1344</v>
      </c>
      <c r="F401" s="519" t="s">
        <v>2352</v>
      </c>
    </row>
    <row r="402" spans="1:17" ht="15.6" customHeight="1" x14ac:dyDescent="0.25">
      <c r="A402" s="5" t="s">
        <v>36</v>
      </c>
      <c r="B402" s="1225" t="s">
        <v>2398</v>
      </c>
      <c r="C402" s="1225" t="s">
        <v>53</v>
      </c>
      <c r="D402" s="1214" t="s">
        <v>2396</v>
      </c>
      <c r="E402" s="1225" t="s">
        <v>74</v>
      </c>
      <c r="F402" s="1225" t="s">
        <v>176</v>
      </c>
      <c r="G402" s="1208"/>
      <c r="H402" s="1208"/>
      <c r="I402" s="1208"/>
      <c r="J402" s="1208"/>
      <c r="K402" s="1208"/>
      <c r="L402" s="1208"/>
      <c r="M402" s="1208"/>
    </row>
    <row r="403" spans="1:17" ht="15.6" customHeight="1" x14ac:dyDescent="0.25">
      <c r="A403" s="5" t="s">
        <v>37</v>
      </c>
      <c r="B403" s="1225" t="s">
        <v>2401</v>
      </c>
      <c r="C403" s="1225" t="s">
        <v>53</v>
      </c>
      <c r="D403" s="1214" t="s">
        <v>2396</v>
      </c>
      <c r="E403" s="1225" t="s">
        <v>74</v>
      </c>
      <c r="F403" s="1215" t="s">
        <v>176</v>
      </c>
      <c r="G403" s="1208"/>
      <c r="H403" s="1208"/>
      <c r="I403" s="1208"/>
      <c r="J403" s="1208"/>
      <c r="K403" s="1208"/>
      <c r="L403" s="1208"/>
      <c r="M403" s="1208"/>
    </row>
    <row r="404" spans="1:17" ht="15.6" customHeight="1" x14ac:dyDescent="0.25">
      <c r="A404" s="435" t="s">
        <v>57</v>
      </c>
      <c r="B404" s="436"/>
      <c r="C404" s="436"/>
      <c r="D404" s="551"/>
      <c r="E404" s="552"/>
      <c r="F404" s="436"/>
    </row>
    <row r="405" spans="1:17" ht="15.6" customHeight="1" x14ac:dyDescent="0.25">
      <c r="A405" s="5" t="s">
        <v>39</v>
      </c>
      <c r="B405" s="678"/>
      <c r="C405" s="74" t="s">
        <v>1991</v>
      </c>
      <c r="D405" s="687"/>
      <c r="E405" s="683"/>
      <c r="F405" s="678"/>
      <c r="K405" s="22"/>
    </row>
    <row r="406" spans="1:17" ht="15.6" customHeight="1" x14ac:dyDescent="0.25">
      <c r="A406" s="5" t="s">
        <v>38</v>
      </c>
      <c r="B406" s="185"/>
      <c r="C406" s="38" t="s">
        <v>1991</v>
      </c>
      <c r="D406" s="117"/>
      <c r="E406" s="185"/>
      <c r="F406" s="185"/>
    </row>
    <row r="407" spans="1:17" s="22" customFormat="1" ht="15.6" customHeight="1" x14ac:dyDescent="0.25">
      <c r="A407" s="72" t="s">
        <v>40</v>
      </c>
      <c r="B407" s="1179" t="s">
        <v>2164</v>
      </c>
      <c r="C407" s="1155" t="s">
        <v>1986</v>
      </c>
      <c r="D407" s="687"/>
      <c r="E407" s="683"/>
      <c r="F407" s="678"/>
      <c r="G407" s="3"/>
      <c r="H407" s="3"/>
      <c r="I407" s="3"/>
      <c r="J407" s="3"/>
      <c r="L407" s="3"/>
      <c r="M407" s="3"/>
      <c r="N407" s="3"/>
      <c r="O407" s="3"/>
      <c r="P407" s="3"/>
      <c r="Q407" s="3"/>
    </row>
    <row r="408" spans="1:17" s="22" customFormat="1" ht="15.6" customHeight="1" x14ac:dyDescent="0.25">
      <c r="A408" s="72" t="s">
        <v>41</v>
      </c>
      <c r="B408" s="1148" t="s">
        <v>2164</v>
      </c>
      <c r="C408" s="1155" t="s">
        <v>1986</v>
      </c>
      <c r="D408" s="61"/>
      <c r="E408" s="61"/>
      <c r="F408" s="61"/>
    </row>
    <row r="409" spans="1:17" s="15" customFormat="1" ht="15.6" customHeight="1" x14ac:dyDescent="0.25">
      <c r="A409" s="645" t="s">
        <v>2656</v>
      </c>
      <c r="B409" s="572"/>
      <c r="C409" s="14"/>
      <c r="D409" s="14"/>
      <c r="E409" s="14"/>
      <c r="F409" s="14"/>
    </row>
    <row r="410" spans="1:17" ht="15.6" customHeight="1" x14ac:dyDescent="0.25">
      <c r="A410" s="5" t="s">
        <v>34</v>
      </c>
      <c r="B410" s="61"/>
      <c r="C410" s="38" t="s">
        <v>1991</v>
      </c>
      <c r="D410" s="61"/>
      <c r="E410" s="61"/>
      <c r="F410" s="61"/>
    </row>
    <row r="411" spans="1:17" ht="15.6" customHeight="1" x14ac:dyDescent="0.25">
      <c r="A411" s="5" t="s">
        <v>35</v>
      </c>
      <c r="B411" s="61"/>
      <c r="C411" s="38" t="s">
        <v>1991</v>
      </c>
      <c r="D411" s="61"/>
      <c r="E411" s="61"/>
      <c r="F411" s="61"/>
    </row>
    <row r="412" spans="1:17" ht="15.6" customHeight="1" x14ac:dyDescent="0.25">
      <c r="A412" s="5" t="s">
        <v>36</v>
      </c>
      <c r="B412" s="757" t="s">
        <v>1618</v>
      </c>
      <c r="C412" s="517" t="s">
        <v>1</v>
      </c>
      <c r="D412" s="758" t="s">
        <v>2353</v>
      </c>
      <c r="E412" s="757" t="s">
        <v>1344</v>
      </c>
      <c r="F412" s="757" t="s">
        <v>2354</v>
      </c>
    </row>
    <row r="413" spans="1:17" ht="15.6" customHeight="1" x14ac:dyDescent="0.25">
      <c r="A413" s="5" t="s">
        <v>37</v>
      </c>
      <c r="B413" s="757" t="s">
        <v>1621</v>
      </c>
      <c r="C413" s="517" t="s">
        <v>1</v>
      </c>
      <c r="D413" s="758" t="s">
        <v>2355</v>
      </c>
      <c r="E413" s="757" t="s">
        <v>1344</v>
      </c>
      <c r="F413" s="757" t="s">
        <v>1611</v>
      </c>
    </row>
    <row r="414" spans="1:17" ht="15.6" customHeight="1" x14ac:dyDescent="0.25">
      <c r="A414" s="435" t="s">
        <v>57</v>
      </c>
      <c r="B414" s="436"/>
      <c r="C414" s="436"/>
      <c r="D414" s="551"/>
      <c r="E414" s="552"/>
      <c r="F414" s="436"/>
    </row>
    <row r="415" spans="1:17" ht="15.6" customHeight="1" x14ac:dyDescent="0.25">
      <c r="A415" s="5" t="s">
        <v>39</v>
      </c>
      <c r="B415" s="1067" t="s">
        <v>2989</v>
      </c>
      <c r="C415" s="986" t="s">
        <v>5</v>
      </c>
      <c r="D415" s="1068" t="s">
        <v>1308</v>
      </c>
      <c r="E415" s="1067" t="s">
        <v>1170</v>
      </c>
      <c r="F415" s="1068" t="s">
        <v>1309</v>
      </c>
    </row>
    <row r="416" spans="1:17" ht="15.6" customHeight="1" x14ac:dyDescent="0.25">
      <c r="A416" s="5" t="s">
        <v>38</v>
      </c>
      <c r="B416" s="1067" t="s">
        <v>2990</v>
      </c>
      <c r="C416" s="986" t="s">
        <v>5</v>
      </c>
      <c r="D416" s="1068" t="s">
        <v>1311</v>
      </c>
      <c r="E416" s="1067" t="s">
        <v>1170</v>
      </c>
      <c r="F416" s="1068" t="s">
        <v>1312</v>
      </c>
    </row>
    <row r="417" spans="1:11" ht="15.6" customHeight="1" x14ac:dyDescent="0.25">
      <c r="A417" s="5" t="s">
        <v>40</v>
      </c>
      <c r="B417" s="1069" t="s">
        <v>2991</v>
      </c>
      <c r="C417" s="986" t="s">
        <v>5</v>
      </c>
      <c r="D417" s="1069" t="s">
        <v>2992</v>
      </c>
      <c r="E417" s="1069" t="s">
        <v>1170</v>
      </c>
      <c r="F417" s="1069" t="s">
        <v>2993</v>
      </c>
    </row>
    <row r="418" spans="1:11" ht="15.6" customHeight="1" x14ac:dyDescent="0.25">
      <c r="A418" s="5" t="s">
        <v>41</v>
      </c>
      <c r="B418" s="61"/>
      <c r="C418" s="38" t="s">
        <v>1991</v>
      </c>
      <c r="D418" s="61"/>
      <c r="E418" s="61"/>
      <c r="F418" s="61"/>
    </row>
    <row r="419" spans="1:11" s="15" customFormat="1" ht="15.6" customHeight="1" x14ac:dyDescent="0.25">
      <c r="A419" s="645" t="s">
        <v>2657</v>
      </c>
      <c r="B419" s="572"/>
      <c r="C419" s="14"/>
      <c r="D419" s="14"/>
      <c r="E419" s="14"/>
      <c r="F419" s="14"/>
    </row>
    <row r="420" spans="1:11" ht="15.6" customHeight="1" x14ac:dyDescent="0.25">
      <c r="A420" s="5" t="s">
        <v>34</v>
      </c>
      <c r="B420" s="1304"/>
      <c r="C420" s="385" t="s">
        <v>1991</v>
      </c>
      <c r="D420" s="21"/>
      <c r="E420" s="562"/>
      <c r="F420" s="61"/>
    </row>
    <row r="421" spans="1:11" ht="15.6" customHeight="1" x14ac:dyDescent="0.25">
      <c r="A421" s="5" t="s">
        <v>35</v>
      </c>
      <c r="C421" s="3" t="s">
        <v>1991</v>
      </c>
      <c r="D421" s="21"/>
      <c r="E421" s="562"/>
      <c r="F421" s="61"/>
    </row>
    <row r="422" spans="1:11" ht="15.6" customHeight="1" x14ac:dyDescent="0.25">
      <c r="A422" s="5" t="s">
        <v>36</v>
      </c>
      <c r="B422" s="830" t="s">
        <v>2065</v>
      </c>
      <c r="C422" s="830" t="s">
        <v>20</v>
      </c>
      <c r="D422" s="830" t="s">
        <v>408</v>
      </c>
      <c r="E422" s="830" t="s">
        <v>2172</v>
      </c>
      <c r="F422" s="830" t="s">
        <v>2379</v>
      </c>
    </row>
    <row r="423" spans="1:11" ht="15.6" customHeight="1" x14ac:dyDescent="0.25">
      <c r="A423" s="5" t="s">
        <v>37</v>
      </c>
      <c r="B423" s="830" t="s">
        <v>2066</v>
      </c>
      <c r="C423" s="830" t="s">
        <v>20</v>
      </c>
      <c r="D423" s="830" t="s">
        <v>411</v>
      </c>
      <c r="E423" s="830" t="s">
        <v>2172</v>
      </c>
      <c r="F423" s="830" t="s">
        <v>2379</v>
      </c>
    </row>
    <row r="424" spans="1:11" ht="15.6" customHeight="1" x14ac:dyDescent="0.25">
      <c r="A424" s="435" t="s">
        <v>57</v>
      </c>
      <c r="B424" s="436"/>
      <c r="C424" s="436"/>
      <c r="D424" s="551"/>
      <c r="E424" s="552"/>
      <c r="F424" s="436"/>
    </row>
    <row r="425" spans="1:11" ht="15.6" customHeight="1" x14ac:dyDescent="0.25">
      <c r="A425" s="5" t="s">
        <v>39</v>
      </c>
      <c r="B425" s="1209" t="s">
        <v>3123</v>
      </c>
      <c r="C425" s="1209" t="s">
        <v>53</v>
      </c>
      <c r="D425" s="1213" t="s">
        <v>2399</v>
      </c>
      <c r="E425" s="1209" t="s">
        <v>74</v>
      </c>
      <c r="F425" s="1241" t="s">
        <v>2400</v>
      </c>
      <c r="G425" s="1208"/>
      <c r="H425" s="1208"/>
      <c r="I425" s="1208"/>
      <c r="J425" s="1208"/>
      <c r="K425" s="1208"/>
    </row>
    <row r="426" spans="1:11" ht="15.6" customHeight="1" x14ac:dyDescent="0.25">
      <c r="A426" s="5" t="s">
        <v>38</v>
      </c>
      <c r="B426" s="1209" t="s">
        <v>3124</v>
      </c>
      <c r="C426" s="1209" t="s">
        <v>53</v>
      </c>
      <c r="D426" s="1213" t="s">
        <v>2399</v>
      </c>
      <c r="E426" s="1209" t="s">
        <v>74</v>
      </c>
      <c r="F426" s="1241" t="s">
        <v>2400</v>
      </c>
      <c r="G426" s="1208"/>
      <c r="H426" s="1208"/>
      <c r="I426" s="1208"/>
      <c r="J426" s="1208"/>
      <c r="K426" s="1208"/>
    </row>
    <row r="427" spans="1:11" s="22" customFormat="1" ht="15.6" customHeight="1" x14ac:dyDescent="0.25">
      <c r="A427" s="72" t="s">
        <v>40</v>
      </c>
      <c r="B427" s="1182" t="s">
        <v>2163</v>
      </c>
      <c r="C427" s="1155" t="s">
        <v>1990</v>
      </c>
      <c r="D427" s="61"/>
      <c r="E427" s="61"/>
      <c r="F427" s="61"/>
    </row>
    <row r="428" spans="1:11" s="22" customFormat="1" ht="15.6" customHeight="1" x14ac:dyDescent="0.25">
      <c r="A428" s="72" t="s">
        <v>41</v>
      </c>
      <c r="B428" s="1182" t="s">
        <v>2163</v>
      </c>
      <c r="C428" s="1155" t="s">
        <v>1990</v>
      </c>
      <c r="D428" s="61"/>
      <c r="E428" s="61"/>
      <c r="F428" s="61"/>
    </row>
    <row r="429" spans="1:11" s="15" customFormat="1" ht="15.6" customHeight="1" x14ac:dyDescent="0.25">
      <c r="A429" s="645" t="s">
        <v>2658</v>
      </c>
      <c r="B429" s="572"/>
      <c r="C429" s="14"/>
      <c r="D429" s="14"/>
      <c r="E429" s="14"/>
      <c r="F429" s="14"/>
    </row>
    <row r="430" spans="1:11" x14ac:dyDescent="0.25">
      <c r="A430" s="70" t="s">
        <v>34</v>
      </c>
      <c r="B430" s="848" t="s">
        <v>2016</v>
      </c>
      <c r="C430" s="849" t="s">
        <v>1896</v>
      </c>
      <c r="D430" s="850"/>
      <c r="E430" s="851" t="s">
        <v>1327</v>
      </c>
      <c r="F430" s="16"/>
    </row>
    <row r="431" spans="1:11" x14ac:dyDescent="0.25">
      <c r="A431" s="70" t="s">
        <v>35</v>
      </c>
      <c r="B431" s="848" t="s">
        <v>2016</v>
      </c>
      <c r="C431" s="849" t="s">
        <v>1896</v>
      </c>
      <c r="D431" s="850"/>
      <c r="E431" s="851" t="s">
        <v>1327</v>
      </c>
      <c r="F431" s="16"/>
    </row>
    <row r="432" spans="1:11" x14ac:dyDescent="0.25">
      <c r="A432" s="70" t="s">
        <v>36</v>
      </c>
      <c r="B432" s="849" t="s">
        <v>2015</v>
      </c>
      <c r="C432" s="849" t="s">
        <v>1898</v>
      </c>
      <c r="D432" s="850"/>
      <c r="E432" s="852" t="s">
        <v>1899</v>
      </c>
      <c r="F432" s="587"/>
    </row>
    <row r="433" spans="1:20" x14ac:dyDescent="0.25">
      <c r="A433" s="70" t="s">
        <v>37</v>
      </c>
      <c r="B433" s="849" t="s">
        <v>2015</v>
      </c>
      <c r="C433" s="849" t="s">
        <v>1898</v>
      </c>
      <c r="D433" s="850"/>
      <c r="E433" s="852" t="s">
        <v>1899</v>
      </c>
      <c r="F433" s="587"/>
    </row>
    <row r="434" spans="1:20" ht="15.6" customHeight="1" x14ac:dyDescent="0.25">
      <c r="A434" s="435" t="s">
        <v>57</v>
      </c>
      <c r="B434" s="647"/>
      <c r="C434" s="647"/>
      <c r="D434" s="551"/>
      <c r="E434" s="552"/>
      <c r="F434" s="436"/>
    </row>
    <row r="435" spans="1:20" ht="15.6" customHeight="1" x14ac:dyDescent="0.25">
      <c r="A435" s="5" t="s">
        <v>39</v>
      </c>
      <c r="B435" s="718" t="s">
        <v>2994</v>
      </c>
      <c r="C435" s="762" t="s">
        <v>2996</v>
      </c>
      <c r="D435" s="1070" t="s">
        <v>2998</v>
      </c>
      <c r="E435" s="762" t="s">
        <v>3000</v>
      </c>
      <c r="F435" s="762" t="s">
        <v>3001</v>
      </c>
      <c r="G435" s="520"/>
      <c r="H435" s="520"/>
      <c r="I435" s="520"/>
      <c r="J435" s="520"/>
      <c r="K435" s="520"/>
      <c r="L435" s="520"/>
      <c r="M435" s="520"/>
      <c r="N435" s="520"/>
      <c r="O435" s="520"/>
      <c r="P435" s="520"/>
      <c r="Q435" s="520"/>
      <c r="R435" s="520"/>
      <c r="S435" s="520"/>
      <c r="T435" s="520"/>
    </row>
    <row r="436" spans="1:20" ht="15.6" customHeight="1" x14ac:dyDescent="0.25">
      <c r="A436" s="5" t="s">
        <v>38</v>
      </c>
      <c r="B436" s="718" t="s">
        <v>2995</v>
      </c>
      <c r="C436" s="762" t="s">
        <v>2996</v>
      </c>
      <c r="D436" s="1070" t="s">
        <v>2999</v>
      </c>
      <c r="E436" s="762" t="s">
        <v>3000</v>
      </c>
      <c r="F436" s="762" t="s">
        <v>3002</v>
      </c>
      <c r="G436" s="520"/>
      <c r="H436" s="520"/>
      <c r="I436" s="520"/>
      <c r="J436" s="520"/>
      <c r="K436" s="520"/>
      <c r="L436" s="520"/>
      <c r="M436" s="520"/>
      <c r="N436" s="520"/>
      <c r="O436" s="520"/>
      <c r="P436" s="520"/>
      <c r="Q436" s="520"/>
      <c r="R436" s="520"/>
      <c r="S436" s="520"/>
      <c r="T436" s="520"/>
    </row>
    <row r="437" spans="1:20" s="22" customFormat="1" ht="15.6" customHeight="1" x14ac:dyDescent="0.25">
      <c r="A437" s="72" t="s">
        <v>40</v>
      </c>
      <c r="B437" s="718" t="s">
        <v>2994</v>
      </c>
      <c r="C437" s="727" t="s">
        <v>2997</v>
      </c>
      <c r="D437" s="1071" t="s">
        <v>2998</v>
      </c>
      <c r="E437" s="762" t="s">
        <v>3000</v>
      </c>
      <c r="F437" s="762" t="s">
        <v>3001</v>
      </c>
      <c r="G437" s="520"/>
      <c r="H437" s="520"/>
      <c r="I437" s="520"/>
      <c r="J437" s="520"/>
      <c r="K437" s="520"/>
      <c r="L437" s="520"/>
      <c r="M437" s="520"/>
      <c r="N437" s="520"/>
      <c r="O437" s="520"/>
      <c r="P437" s="520"/>
      <c r="Q437" s="520"/>
      <c r="R437" s="520"/>
      <c r="S437" s="520"/>
      <c r="T437" s="520"/>
    </row>
    <row r="438" spans="1:20" s="22" customFormat="1" ht="15.6" customHeight="1" x14ac:dyDescent="0.25">
      <c r="A438" s="72" t="s">
        <v>41</v>
      </c>
      <c r="B438" s="718" t="s">
        <v>2995</v>
      </c>
      <c r="C438" s="727" t="s">
        <v>2997</v>
      </c>
      <c r="D438" s="1071" t="s">
        <v>2999</v>
      </c>
      <c r="E438" s="762" t="s">
        <v>3000</v>
      </c>
      <c r="F438" s="762" t="s">
        <v>3002</v>
      </c>
      <c r="G438" s="520"/>
      <c r="H438" s="520"/>
      <c r="I438" s="520"/>
      <c r="J438" s="520"/>
      <c r="K438" s="520"/>
      <c r="L438" s="520"/>
      <c r="M438" s="520"/>
      <c r="N438" s="520"/>
      <c r="O438" s="520"/>
      <c r="P438" s="520"/>
      <c r="Q438" s="520"/>
      <c r="R438" s="520"/>
      <c r="S438" s="520"/>
      <c r="T438" s="520"/>
    </row>
    <row r="439" spans="1:20" s="15" customFormat="1" ht="15.6" customHeight="1" x14ac:dyDescent="0.25">
      <c r="A439" s="645" t="s">
        <v>2659</v>
      </c>
      <c r="B439" s="649"/>
      <c r="C439" s="556"/>
      <c r="D439" s="14"/>
      <c r="E439" s="14"/>
      <c r="F439" s="14"/>
    </row>
    <row r="440" spans="1:20" ht="15.6" customHeight="1" x14ac:dyDescent="0.25">
      <c r="A440" s="5" t="s">
        <v>34</v>
      </c>
      <c r="B440" s="1213" t="s">
        <v>3127</v>
      </c>
      <c r="C440" s="1213" t="s">
        <v>53</v>
      </c>
      <c r="D440" s="1213" t="s">
        <v>3125</v>
      </c>
      <c r="E440" s="1241" t="s">
        <v>74</v>
      </c>
      <c r="F440" s="1241" t="s">
        <v>3126</v>
      </c>
    </row>
    <row r="441" spans="1:20" ht="15.6" customHeight="1" x14ac:dyDescent="0.25">
      <c r="A441" s="5" t="s">
        <v>35</v>
      </c>
      <c r="B441" s="1213" t="s">
        <v>3128</v>
      </c>
      <c r="C441" s="1213" t="s">
        <v>53</v>
      </c>
      <c r="D441" s="1213" t="s">
        <v>3125</v>
      </c>
      <c r="E441" s="1241" t="s">
        <v>74</v>
      </c>
      <c r="F441" s="1241" t="s">
        <v>3126</v>
      </c>
    </row>
    <row r="442" spans="1:20" ht="15.6" customHeight="1" x14ac:dyDescent="0.25">
      <c r="A442" s="5" t="s">
        <v>36</v>
      </c>
      <c r="B442" s="1207" t="s">
        <v>3130</v>
      </c>
      <c r="C442" s="1207" t="s">
        <v>53</v>
      </c>
      <c r="D442" s="1207" t="s">
        <v>3129</v>
      </c>
      <c r="E442" s="1242" t="s">
        <v>74</v>
      </c>
      <c r="F442" s="1242" t="s">
        <v>3126</v>
      </c>
    </row>
    <row r="443" spans="1:20" ht="15.6" customHeight="1" x14ac:dyDescent="0.25">
      <c r="A443" s="5" t="s">
        <v>37</v>
      </c>
      <c r="B443" s="1207" t="s">
        <v>3131</v>
      </c>
      <c r="C443" s="1243" t="s">
        <v>53</v>
      </c>
      <c r="D443" s="1243" t="s">
        <v>3129</v>
      </c>
      <c r="E443" s="1242" t="s">
        <v>74</v>
      </c>
      <c r="F443" s="1242" t="s">
        <v>3126</v>
      </c>
    </row>
    <row r="444" spans="1:20" ht="15.6" customHeight="1" x14ac:dyDescent="0.25">
      <c r="A444" s="435" t="s">
        <v>57</v>
      </c>
      <c r="B444" s="1682"/>
      <c r="C444" s="1682"/>
      <c r="D444" s="1682"/>
      <c r="E444" s="552"/>
      <c r="F444" s="436"/>
    </row>
    <row r="445" spans="1:20" ht="15.6" customHeight="1" x14ac:dyDescent="0.25">
      <c r="A445" s="5" t="s">
        <v>39</v>
      </c>
      <c r="B445" s="815" t="s">
        <v>2067</v>
      </c>
      <c r="C445" s="1305" t="s">
        <v>20</v>
      </c>
      <c r="D445" s="1306" t="s">
        <v>413</v>
      </c>
      <c r="E445" s="834" t="s">
        <v>2172</v>
      </c>
      <c r="F445" s="834" t="s">
        <v>2380</v>
      </c>
    </row>
    <row r="446" spans="1:20" ht="15.6" customHeight="1" x14ac:dyDescent="0.25">
      <c r="A446" s="18" t="s">
        <v>38</v>
      </c>
      <c r="B446" s="1307" t="s">
        <v>2068</v>
      </c>
      <c r="C446" s="815" t="s">
        <v>20</v>
      </c>
      <c r="D446" s="1308" t="s">
        <v>416</v>
      </c>
      <c r="E446" s="834" t="s">
        <v>2172</v>
      </c>
      <c r="F446" s="834" t="s">
        <v>2381</v>
      </c>
    </row>
    <row r="447" spans="1:20" s="22" customFormat="1" ht="15.6" customHeight="1" x14ac:dyDescent="0.25">
      <c r="A447" s="72" t="s">
        <v>40</v>
      </c>
      <c r="B447" s="1155" t="s">
        <v>2165</v>
      </c>
      <c r="C447" s="1155" t="s">
        <v>1988</v>
      </c>
      <c r="D447" s="32"/>
      <c r="E447" s="61"/>
      <c r="F447" s="61"/>
    </row>
    <row r="448" spans="1:20" s="22" customFormat="1" ht="15.6" customHeight="1" x14ac:dyDescent="0.25">
      <c r="A448" s="72" t="s">
        <v>41</v>
      </c>
      <c r="B448" s="858" t="s">
        <v>2165</v>
      </c>
      <c r="C448" s="1189" t="s">
        <v>1988</v>
      </c>
      <c r="D448" s="78"/>
      <c r="E448" s="61"/>
      <c r="F448" s="61"/>
    </row>
    <row r="449" spans="1:12" s="2" customFormat="1" ht="15.6" customHeight="1" x14ac:dyDescent="0.25">
      <c r="A449" s="59" t="s">
        <v>25</v>
      </c>
      <c r="B449" s="59"/>
      <c r="C449" s="59"/>
      <c r="D449" s="59"/>
      <c r="E449" s="59"/>
      <c r="F449" s="59"/>
    </row>
    <row r="450" spans="1:12" s="13" customFormat="1" ht="15.6" customHeight="1" x14ac:dyDescent="0.25">
      <c r="A450" s="11" t="s">
        <v>3</v>
      </c>
      <c r="B450" s="11"/>
      <c r="C450" s="11"/>
      <c r="D450" s="11"/>
      <c r="E450" s="12"/>
      <c r="F450" s="11"/>
    </row>
    <row r="451" spans="1:12" s="15" customFormat="1" ht="15.6" customHeight="1" x14ac:dyDescent="0.25">
      <c r="A451" s="645" t="s">
        <v>2660</v>
      </c>
      <c r="B451" s="572"/>
      <c r="C451" s="14"/>
      <c r="D451" s="14"/>
      <c r="E451" s="14"/>
      <c r="F451" s="14"/>
    </row>
    <row r="452" spans="1:12" s="39" customFormat="1" ht="15.6" customHeight="1" x14ac:dyDescent="0.25">
      <c r="A452" s="5" t="s">
        <v>34</v>
      </c>
      <c r="B452" s="85" t="s">
        <v>1624</v>
      </c>
      <c r="C452" s="723" t="s">
        <v>1</v>
      </c>
      <c r="D452" s="723" t="s">
        <v>2356</v>
      </c>
      <c r="E452" s="723" t="s">
        <v>1350</v>
      </c>
      <c r="F452" s="723" t="s">
        <v>2357</v>
      </c>
      <c r="G452" s="712"/>
    </row>
    <row r="453" spans="1:12" s="39" customFormat="1" ht="15.6" customHeight="1" x14ac:dyDescent="0.25">
      <c r="A453" s="5" t="s">
        <v>35</v>
      </c>
      <c r="B453" s="724" t="s">
        <v>1627</v>
      </c>
      <c r="C453" s="725" t="s">
        <v>1</v>
      </c>
      <c r="D453" s="750" t="s">
        <v>2752</v>
      </c>
      <c r="E453" s="725" t="s">
        <v>1350</v>
      </c>
      <c r="F453" s="725" t="s">
        <v>2358</v>
      </c>
      <c r="G453" s="712"/>
    </row>
    <row r="454" spans="1:12" ht="15.6" customHeight="1" x14ac:dyDescent="0.25">
      <c r="A454" s="5" t="s">
        <v>36</v>
      </c>
      <c r="B454" s="894" t="s">
        <v>2046</v>
      </c>
      <c r="C454" s="894" t="s">
        <v>1894</v>
      </c>
      <c r="D454" s="894" t="s">
        <v>202</v>
      </c>
      <c r="E454" s="25" t="s">
        <v>2406</v>
      </c>
      <c r="F454" s="25" t="s">
        <v>204</v>
      </c>
    </row>
    <row r="455" spans="1:12" ht="15.6" customHeight="1" x14ac:dyDescent="0.25">
      <c r="A455" s="5" t="s">
        <v>37</v>
      </c>
      <c r="B455" s="894" t="s">
        <v>2047</v>
      </c>
      <c r="C455" s="894" t="s">
        <v>1894</v>
      </c>
      <c r="D455" s="894" t="s">
        <v>206</v>
      </c>
      <c r="E455" s="25" t="s">
        <v>2406</v>
      </c>
      <c r="F455" s="25" t="s">
        <v>2484</v>
      </c>
    </row>
    <row r="456" spans="1:12" ht="15.6" customHeight="1" x14ac:dyDescent="0.25">
      <c r="A456" s="435" t="s">
        <v>57</v>
      </c>
      <c r="B456" s="436"/>
      <c r="C456" s="436"/>
      <c r="D456" s="551"/>
      <c r="E456" s="552"/>
      <c r="F456" s="436"/>
    </row>
    <row r="457" spans="1:12" ht="15.6" customHeight="1" x14ac:dyDescent="0.25">
      <c r="A457" s="5" t="s">
        <v>39</v>
      </c>
      <c r="B457" s="897" t="s">
        <v>2073</v>
      </c>
      <c r="C457" s="897" t="s">
        <v>1894</v>
      </c>
      <c r="D457" s="897" t="s">
        <v>209</v>
      </c>
      <c r="E457" s="75" t="s">
        <v>2406</v>
      </c>
      <c r="F457" s="75" t="s">
        <v>210</v>
      </c>
    </row>
    <row r="458" spans="1:12" ht="15.6" customHeight="1" x14ac:dyDescent="0.25">
      <c r="A458" s="5" t="s">
        <v>38</v>
      </c>
      <c r="B458" s="897" t="s">
        <v>2074</v>
      </c>
      <c r="C458" s="897" t="s">
        <v>1894</v>
      </c>
      <c r="D458" s="897" t="s">
        <v>2479</v>
      </c>
      <c r="E458" s="75" t="s">
        <v>2406</v>
      </c>
      <c r="F458" s="75" t="s">
        <v>213</v>
      </c>
    </row>
    <row r="459" spans="1:12" s="22" customFormat="1" ht="15.6" customHeight="1" x14ac:dyDescent="0.25">
      <c r="A459" s="72" t="s">
        <v>40</v>
      </c>
      <c r="B459" s="1148" t="s">
        <v>2163</v>
      </c>
      <c r="C459" s="1147" t="s">
        <v>1990</v>
      </c>
      <c r="D459" s="75"/>
      <c r="E459" s="75"/>
      <c r="F459" s="75"/>
    </row>
    <row r="460" spans="1:12" s="22" customFormat="1" ht="15.6" customHeight="1" x14ac:dyDescent="0.25">
      <c r="A460" s="72" t="s">
        <v>41</v>
      </c>
      <c r="B460" s="1148" t="s">
        <v>2163</v>
      </c>
      <c r="C460" s="1147" t="s">
        <v>1990</v>
      </c>
      <c r="D460" s="75"/>
      <c r="E460" s="75"/>
      <c r="F460" s="75"/>
    </row>
    <row r="461" spans="1:12" s="15" customFormat="1" ht="15.6" customHeight="1" x14ac:dyDescent="0.25">
      <c r="A461" s="645" t="s">
        <v>2661</v>
      </c>
      <c r="B461" s="572"/>
      <c r="C461" s="14"/>
      <c r="D461" s="14"/>
      <c r="E461" s="14"/>
      <c r="F461" s="14"/>
    </row>
    <row r="462" spans="1:12" ht="15.6" customHeight="1" x14ac:dyDescent="0.25">
      <c r="A462" s="5" t="s">
        <v>34</v>
      </c>
      <c r="B462" s="909" t="s">
        <v>2075</v>
      </c>
      <c r="C462" s="909" t="s">
        <v>1894</v>
      </c>
      <c r="D462" s="909" t="s">
        <v>2480</v>
      </c>
      <c r="E462" s="38" t="s">
        <v>2406</v>
      </c>
      <c r="F462" s="38" t="s">
        <v>216</v>
      </c>
    </row>
    <row r="463" spans="1:12" ht="15.6" customHeight="1" x14ac:dyDescent="0.25">
      <c r="A463" s="5" t="s">
        <v>35</v>
      </c>
      <c r="B463" s="909" t="s">
        <v>2077</v>
      </c>
      <c r="C463" s="909" t="s">
        <v>1894</v>
      </c>
      <c r="D463" s="909" t="s">
        <v>218</v>
      </c>
      <c r="E463" s="38" t="s">
        <v>2406</v>
      </c>
      <c r="F463" s="38" t="s">
        <v>219</v>
      </c>
    </row>
    <row r="464" spans="1:12" s="8" customFormat="1" ht="15.6" customHeight="1" x14ac:dyDescent="0.25">
      <c r="A464" s="18" t="s">
        <v>36</v>
      </c>
      <c r="B464" s="726" t="s">
        <v>1633</v>
      </c>
      <c r="C464" s="517" t="s">
        <v>1</v>
      </c>
      <c r="D464" s="517" t="s">
        <v>2753</v>
      </c>
      <c r="E464" s="726" t="s">
        <v>1327</v>
      </c>
      <c r="F464" s="726" t="s">
        <v>2359</v>
      </c>
      <c r="G464" s="3"/>
      <c r="H464" s="3"/>
      <c r="I464" s="3"/>
      <c r="J464" s="3"/>
      <c r="K464" s="3"/>
      <c r="L464" s="3"/>
    </row>
    <row r="465" spans="1:12" s="8" customFormat="1" ht="15.6" customHeight="1" x14ac:dyDescent="0.25">
      <c r="A465" s="18" t="s">
        <v>37</v>
      </c>
      <c r="B465" s="726" t="s">
        <v>1636</v>
      </c>
      <c r="C465" s="517" t="s">
        <v>1</v>
      </c>
      <c r="D465" s="517" t="s">
        <v>2754</v>
      </c>
      <c r="E465" s="726" t="s">
        <v>1327</v>
      </c>
      <c r="F465" s="517" t="s">
        <v>2360</v>
      </c>
      <c r="G465" s="3"/>
      <c r="H465" s="3"/>
      <c r="I465" s="3"/>
      <c r="J465" s="3"/>
      <c r="K465" s="3"/>
      <c r="L465" s="3"/>
    </row>
    <row r="466" spans="1:12" ht="15.6" customHeight="1" x14ac:dyDescent="0.25">
      <c r="A466" s="435" t="s">
        <v>57</v>
      </c>
      <c r="B466" s="436"/>
      <c r="C466" s="436"/>
      <c r="D466" s="551"/>
      <c r="E466" s="552"/>
      <c r="F466" s="436"/>
    </row>
    <row r="467" spans="1:12" ht="15.6" customHeight="1" x14ac:dyDescent="0.25">
      <c r="A467" s="5" t="s">
        <v>39</v>
      </c>
      <c r="B467" s="888" t="s">
        <v>2076</v>
      </c>
      <c r="C467" s="888" t="s">
        <v>1894</v>
      </c>
      <c r="D467" s="888" t="s">
        <v>2481</v>
      </c>
      <c r="E467" s="77" t="s">
        <v>2406</v>
      </c>
      <c r="F467" s="74" t="s">
        <v>222</v>
      </c>
    </row>
    <row r="468" spans="1:12" ht="15.6" customHeight="1" x14ac:dyDescent="0.25">
      <c r="A468" s="5" t="s">
        <v>38</v>
      </c>
      <c r="B468" s="888" t="s">
        <v>2078</v>
      </c>
      <c r="C468" s="888" t="s">
        <v>1894</v>
      </c>
      <c r="D468" s="888" t="s">
        <v>2482</v>
      </c>
      <c r="E468" s="77" t="s">
        <v>2406</v>
      </c>
      <c r="F468" s="74" t="s">
        <v>225</v>
      </c>
    </row>
    <row r="469" spans="1:12" s="22" customFormat="1" ht="15.6" customHeight="1" x14ac:dyDescent="0.25">
      <c r="A469" s="72" t="s">
        <v>40</v>
      </c>
      <c r="B469" s="888" t="s">
        <v>2079</v>
      </c>
      <c r="C469" s="888" t="s">
        <v>1894</v>
      </c>
      <c r="D469" s="888" t="s">
        <v>2483</v>
      </c>
      <c r="E469" s="77" t="s">
        <v>2406</v>
      </c>
      <c r="F469" s="74" t="s">
        <v>228</v>
      </c>
    </row>
    <row r="470" spans="1:12" s="22" customFormat="1" ht="15.6" customHeight="1" x14ac:dyDescent="0.25">
      <c r="A470" s="72" t="s">
        <v>41</v>
      </c>
      <c r="B470" s="888" t="s">
        <v>2080</v>
      </c>
      <c r="C470" s="888" t="s">
        <v>1894</v>
      </c>
      <c r="D470" s="888" t="s">
        <v>230</v>
      </c>
      <c r="E470" s="77" t="s">
        <v>2406</v>
      </c>
      <c r="F470" s="74" t="s">
        <v>231</v>
      </c>
    </row>
    <row r="471" spans="1:12" s="15" customFormat="1" ht="15.6" customHeight="1" x14ac:dyDescent="0.25">
      <c r="A471" s="645" t="s">
        <v>2662</v>
      </c>
      <c r="B471" s="572"/>
      <c r="C471" s="14"/>
      <c r="D471" s="14"/>
      <c r="E471" s="14"/>
      <c r="F471" s="14"/>
    </row>
    <row r="472" spans="1:12" ht="15.6" customHeight="1" x14ac:dyDescent="0.25">
      <c r="A472" s="5" t="s">
        <v>34</v>
      </c>
      <c r="B472" s="726" t="s">
        <v>1643</v>
      </c>
      <c r="C472" s="517" t="s">
        <v>1</v>
      </c>
      <c r="D472" s="726" t="s">
        <v>2361</v>
      </c>
      <c r="E472" s="517" t="s">
        <v>1344</v>
      </c>
      <c r="F472" s="517" t="s">
        <v>2362</v>
      </c>
    </row>
    <row r="473" spans="1:12" ht="15.6" customHeight="1" x14ac:dyDescent="0.25">
      <c r="A473" s="5" t="s">
        <v>35</v>
      </c>
      <c r="B473" s="726" t="s">
        <v>1646</v>
      </c>
      <c r="C473" s="517" t="s">
        <v>1</v>
      </c>
      <c r="D473" s="726" t="s">
        <v>2363</v>
      </c>
      <c r="E473" s="517" t="s">
        <v>1344</v>
      </c>
      <c r="F473" s="517" t="s">
        <v>2364</v>
      </c>
    </row>
    <row r="474" spans="1:12" ht="15.6" customHeight="1" x14ac:dyDescent="0.25">
      <c r="A474" s="5" t="s">
        <v>36</v>
      </c>
      <c r="B474" s="897" t="s">
        <v>2081</v>
      </c>
      <c r="C474" s="897" t="s">
        <v>1894</v>
      </c>
      <c r="D474" s="909" t="s">
        <v>230</v>
      </c>
      <c r="E474" s="75" t="s">
        <v>2406</v>
      </c>
      <c r="F474" s="75" t="s">
        <v>231</v>
      </c>
    </row>
    <row r="475" spans="1:12" ht="15.6" customHeight="1" x14ac:dyDescent="0.25">
      <c r="A475" s="5" t="s">
        <v>37</v>
      </c>
      <c r="B475" s="897" t="s">
        <v>2082</v>
      </c>
      <c r="C475" s="897" t="s">
        <v>1894</v>
      </c>
      <c r="D475" s="897" t="s">
        <v>234</v>
      </c>
      <c r="E475" s="75" t="s">
        <v>2406</v>
      </c>
      <c r="F475" s="75" t="s">
        <v>235</v>
      </c>
    </row>
    <row r="476" spans="1:12" ht="15.6" customHeight="1" x14ac:dyDescent="0.25">
      <c r="A476" s="435" t="s">
        <v>57</v>
      </c>
      <c r="B476" s="436"/>
      <c r="C476" s="436"/>
      <c r="D476" s="551"/>
      <c r="E476" s="552"/>
      <c r="F476" s="436"/>
    </row>
    <row r="477" spans="1:12" ht="15.6" customHeight="1" x14ac:dyDescent="0.25">
      <c r="A477" s="5" t="s">
        <v>39</v>
      </c>
      <c r="B477" s="897" t="s">
        <v>2083</v>
      </c>
      <c r="C477" s="897" t="s">
        <v>1894</v>
      </c>
      <c r="D477" s="888" t="s">
        <v>237</v>
      </c>
      <c r="E477" s="38" t="s">
        <v>2406</v>
      </c>
      <c r="F477" s="5" t="s">
        <v>238</v>
      </c>
    </row>
    <row r="478" spans="1:12" ht="15.6" customHeight="1" x14ac:dyDescent="0.25">
      <c r="A478" s="5" t="s">
        <v>38</v>
      </c>
      <c r="B478" s="32"/>
      <c r="C478" s="32" t="s">
        <v>1991</v>
      </c>
      <c r="D478" s="74"/>
      <c r="E478" s="38"/>
      <c r="F478" s="5"/>
    </row>
    <row r="479" spans="1:12" s="22" customFormat="1" ht="15.6" customHeight="1" x14ac:dyDescent="0.25">
      <c r="A479" s="72" t="s">
        <v>40</v>
      </c>
      <c r="B479" s="1182" t="s">
        <v>2165</v>
      </c>
      <c r="C479" s="1183" t="s">
        <v>1988</v>
      </c>
      <c r="D479" s="79"/>
      <c r="E479" s="79"/>
      <c r="F479" s="79"/>
    </row>
    <row r="480" spans="1:12" s="22" customFormat="1" ht="15.6" customHeight="1" x14ac:dyDescent="0.25">
      <c r="A480" s="72" t="s">
        <v>41</v>
      </c>
      <c r="B480" s="1182" t="s">
        <v>2165</v>
      </c>
      <c r="C480" s="1183" t="s">
        <v>1988</v>
      </c>
      <c r="D480" s="79"/>
      <c r="E480" s="79"/>
      <c r="F480" s="79"/>
    </row>
    <row r="481" spans="1:6" s="15" customFormat="1" ht="15.6" customHeight="1" x14ac:dyDescent="0.25">
      <c r="A481" s="645" t="s">
        <v>2663</v>
      </c>
      <c r="B481" s="572"/>
      <c r="C481" s="14"/>
      <c r="D481" s="14"/>
      <c r="E481" s="14"/>
      <c r="F481" s="14"/>
    </row>
    <row r="482" spans="1:6" x14ac:dyDescent="0.25">
      <c r="A482" s="70" t="s">
        <v>34</v>
      </c>
      <c r="B482" s="848" t="s">
        <v>2016</v>
      </c>
      <c r="C482" s="849" t="s">
        <v>1896</v>
      </c>
      <c r="D482" s="850"/>
      <c r="E482" s="851" t="s">
        <v>1327</v>
      </c>
      <c r="F482" s="16"/>
    </row>
    <row r="483" spans="1:6" x14ac:dyDescent="0.25">
      <c r="A483" s="70" t="s">
        <v>35</v>
      </c>
      <c r="B483" s="848" t="s">
        <v>2016</v>
      </c>
      <c r="C483" s="849" t="s">
        <v>1896</v>
      </c>
      <c r="D483" s="850"/>
      <c r="E483" s="851" t="s">
        <v>1327</v>
      </c>
      <c r="F483" s="16"/>
    </row>
    <row r="484" spans="1:6" x14ac:dyDescent="0.25">
      <c r="A484" s="70" t="s">
        <v>36</v>
      </c>
      <c r="B484" s="849" t="s">
        <v>2015</v>
      </c>
      <c r="C484" s="849" t="s">
        <v>1898</v>
      </c>
      <c r="D484" s="850"/>
      <c r="E484" s="852" t="s">
        <v>1899</v>
      </c>
      <c r="F484" s="587"/>
    </row>
    <row r="485" spans="1:6" x14ac:dyDescent="0.25">
      <c r="A485" s="70" t="s">
        <v>37</v>
      </c>
      <c r="B485" s="849" t="s">
        <v>2015</v>
      </c>
      <c r="C485" s="849" t="s">
        <v>1898</v>
      </c>
      <c r="D485" s="850"/>
      <c r="E485" s="852" t="s">
        <v>1899</v>
      </c>
      <c r="F485" s="587"/>
    </row>
    <row r="486" spans="1:6" ht="15.6" customHeight="1" x14ac:dyDescent="0.25">
      <c r="A486" s="435" t="s">
        <v>57</v>
      </c>
      <c r="B486" s="436"/>
      <c r="C486" s="436"/>
      <c r="D486" s="551"/>
      <c r="E486" s="552"/>
      <c r="F486" s="436"/>
    </row>
    <row r="487" spans="1:6" ht="15.6" customHeight="1" x14ac:dyDescent="0.25">
      <c r="A487" s="5" t="s">
        <v>39</v>
      </c>
      <c r="B487" s="718" t="s">
        <v>2873</v>
      </c>
      <c r="C487" s="718" t="s">
        <v>2799</v>
      </c>
      <c r="D487" s="718" t="s">
        <v>2871</v>
      </c>
      <c r="E487" s="727" t="s">
        <v>2862</v>
      </c>
      <c r="F487" s="718" t="s">
        <v>2875</v>
      </c>
    </row>
    <row r="488" spans="1:6" ht="15.6" customHeight="1" x14ac:dyDescent="0.25">
      <c r="A488" s="5" t="s">
        <v>38</v>
      </c>
      <c r="B488" s="718" t="s">
        <v>2874</v>
      </c>
      <c r="C488" s="727" t="s">
        <v>2799</v>
      </c>
      <c r="D488" s="718" t="s">
        <v>2872</v>
      </c>
      <c r="E488" s="727" t="s">
        <v>2862</v>
      </c>
      <c r="F488" s="764" t="s">
        <v>2876</v>
      </c>
    </row>
    <row r="489" spans="1:6" s="22" customFormat="1" ht="15.6" customHeight="1" x14ac:dyDescent="0.25">
      <c r="A489" s="72" t="s">
        <v>40</v>
      </c>
      <c r="B489" s="718" t="s">
        <v>2873</v>
      </c>
      <c r="C489" s="718" t="s">
        <v>2800</v>
      </c>
      <c r="D489" s="718" t="s">
        <v>2871</v>
      </c>
      <c r="E489" s="727" t="s">
        <v>2862</v>
      </c>
      <c r="F489" s="718" t="s">
        <v>2875</v>
      </c>
    </row>
    <row r="490" spans="1:6" s="22" customFormat="1" ht="15.6" customHeight="1" x14ac:dyDescent="0.25">
      <c r="A490" s="72" t="s">
        <v>41</v>
      </c>
      <c r="B490" s="718" t="s">
        <v>2874</v>
      </c>
      <c r="C490" s="718" t="s">
        <v>2800</v>
      </c>
      <c r="D490" s="718" t="s">
        <v>2872</v>
      </c>
      <c r="E490" s="727" t="s">
        <v>2862</v>
      </c>
      <c r="F490" s="764" t="s">
        <v>2876</v>
      </c>
    </row>
    <row r="491" spans="1:6" s="15" customFormat="1" ht="15.6" customHeight="1" x14ac:dyDescent="0.25">
      <c r="A491" s="645" t="s">
        <v>2664</v>
      </c>
      <c r="B491" s="572"/>
      <c r="C491" s="14"/>
      <c r="D491" s="14"/>
      <c r="E491" s="14"/>
      <c r="F491" s="14"/>
    </row>
    <row r="492" spans="1:6" ht="15.6" customHeight="1" x14ac:dyDescent="0.25">
      <c r="A492" s="5" t="s">
        <v>34</v>
      </c>
      <c r="B492" s="720" t="s">
        <v>2166</v>
      </c>
      <c r="C492" s="720" t="s">
        <v>1</v>
      </c>
      <c r="D492" s="741" t="s">
        <v>2365</v>
      </c>
      <c r="E492" s="85" t="s">
        <v>1350</v>
      </c>
      <c r="F492" s="741" t="s">
        <v>1599</v>
      </c>
    </row>
    <row r="493" spans="1:6" ht="15.6" customHeight="1" x14ac:dyDescent="0.25">
      <c r="A493" s="5" t="s">
        <v>35</v>
      </c>
      <c r="B493" s="720" t="s">
        <v>2167</v>
      </c>
      <c r="C493" s="720" t="s">
        <v>1</v>
      </c>
      <c r="D493" s="741" t="s">
        <v>2366</v>
      </c>
      <c r="E493" s="85" t="s">
        <v>1350</v>
      </c>
      <c r="F493" s="741" t="s">
        <v>1599</v>
      </c>
    </row>
    <row r="494" spans="1:6" ht="15.6" customHeight="1" x14ac:dyDescent="0.25">
      <c r="A494" s="5" t="s">
        <v>36</v>
      </c>
      <c r="B494" s="1313" t="s">
        <v>2069</v>
      </c>
      <c r="C494" s="1313" t="s">
        <v>20</v>
      </c>
      <c r="D494" s="1314" t="s">
        <v>422</v>
      </c>
      <c r="E494" s="855" t="s">
        <v>2172</v>
      </c>
      <c r="F494" s="1314" t="s">
        <v>2382</v>
      </c>
    </row>
    <row r="495" spans="1:6" ht="15.6" customHeight="1" x14ac:dyDescent="0.25">
      <c r="A495" s="5" t="s">
        <v>37</v>
      </c>
      <c r="B495" s="1313" t="s">
        <v>2070</v>
      </c>
      <c r="C495" s="1313" t="s">
        <v>20</v>
      </c>
      <c r="D495" s="1314" t="s">
        <v>425</v>
      </c>
      <c r="E495" s="855" t="s">
        <v>2172</v>
      </c>
      <c r="F495" s="1314" t="s">
        <v>2383</v>
      </c>
    </row>
    <row r="496" spans="1:6" ht="15.6" customHeight="1" x14ac:dyDescent="0.25">
      <c r="A496" s="435" t="s">
        <v>57</v>
      </c>
      <c r="B496" s="436"/>
      <c r="C496" s="436"/>
      <c r="D496" s="551"/>
      <c r="E496" s="552"/>
      <c r="F496" s="436"/>
    </row>
    <row r="497" spans="1:8" s="8" customFormat="1" ht="15.6" customHeight="1" x14ac:dyDescent="0.25">
      <c r="A497" s="18" t="s">
        <v>39</v>
      </c>
      <c r="B497" s="721" t="s">
        <v>2367</v>
      </c>
      <c r="C497" s="726" t="s">
        <v>1</v>
      </c>
      <c r="D497" s="721" t="s">
        <v>2368</v>
      </c>
      <c r="E497" s="1311" t="s">
        <v>1350</v>
      </c>
      <c r="F497" s="726" t="s">
        <v>2369</v>
      </c>
      <c r="G497" s="1312"/>
      <c r="H497" s="1312"/>
    </row>
    <row r="498" spans="1:8" s="8" customFormat="1" ht="15.6" customHeight="1" x14ac:dyDescent="0.25">
      <c r="A498" s="18" t="s">
        <v>38</v>
      </c>
      <c r="B498" s="721" t="s">
        <v>2370</v>
      </c>
      <c r="C498" s="726" t="s">
        <v>1</v>
      </c>
      <c r="D498" s="721" t="s">
        <v>2371</v>
      </c>
      <c r="E498" s="1311" t="s">
        <v>1350</v>
      </c>
      <c r="F498" s="726" t="s">
        <v>1602</v>
      </c>
      <c r="G498" s="1312"/>
      <c r="H498" s="1312"/>
    </row>
    <row r="499" spans="1:8" s="22" customFormat="1" ht="15.6" customHeight="1" x14ac:dyDescent="0.25">
      <c r="A499" s="72" t="s">
        <v>40</v>
      </c>
      <c r="B499" s="1148" t="s">
        <v>2164</v>
      </c>
      <c r="C499" s="1148" t="s">
        <v>1986</v>
      </c>
      <c r="D499" s="61"/>
      <c r="E499" s="61"/>
      <c r="F499" s="61"/>
    </row>
    <row r="500" spans="1:8" s="22" customFormat="1" ht="15.6" customHeight="1" x14ac:dyDescent="0.25">
      <c r="A500" s="72" t="s">
        <v>41</v>
      </c>
      <c r="B500" s="1148" t="s">
        <v>2164</v>
      </c>
      <c r="C500" s="1148" t="s">
        <v>1986</v>
      </c>
      <c r="D500" s="61"/>
      <c r="E500" s="61"/>
      <c r="F500" s="61"/>
    </row>
    <row r="501" spans="1:8" s="2" customFormat="1" ht="15.6" customHeight="1" x14ac:dyDescent="0.25">
      <c r="A501" s="59" t="s">
        <v>2665</v>
      </c>
      <c r="B501" s="59"/>
      <c r="C501" s="59"/>
      <c r="D501" s="59"/>
      <c r="E501" s="59"/>
      <c r="F501" s="59"/>
    </row>
    <row r="502" spans="1:8" s="13" customFormat="1" ht="15.6" customHeight="1" x14ac:dyDescent="0.25">
      <c r="A502" s="11" t="s">
        <v>3</v>
      </c>
      <c r="B502" s="11"/>
      <c r="C502" s="11"/>
      <c r="D502" s="11"/>
      <c r="E502" s="12"/>
      <c r="F502" s="11"/>
    </row>
    <row r="503" spans="1:8" s="15" customFormat="1" ht="15.6" customHeight="1" x14ac:dyDescent="0.25">
      <c r="A503" s="645" t="s">
        <v>2666</v>
      </c>
      <c r="B503" s="572"/>
      <c r="C503" s="14"/>
      <c r="D503" s="14"/>
      <c r="E503" s="14"/>
      <c r="F503" s="14"/>
    </row>
    <row r="504" spans="1:8" s="39" customFormat="1" ht="15.6" customHeight="1" x14ac:dyDescent="0.25">
      <c r="A504" s="5" t="s">
        <v>34</v>
      </c>
      <c r="B504" s="727" t="s">
        <v>2762</v>
      </c>
      <c r="C504" s="768" t="s">
        <v>1338</v>
      </c>
      <c r="D504" s="768" t="s">
        <v>2763</v>
      </c>
      <c r="E504" s="768" t="s">
        <v>1340</v>
      </c>
      <c r="F504" s="768" t="s">
        <v>2764</v>
      </c>
      <c r="G504" s="1316"/>
      <c r="H504" s="520"/>
    </row>
    <row r="505" spans="1:8" s="39" customFormat="1" ht="15.6" customHeight="1" x14ac:dyDescent="0.25">
      <c r="A505" s="5" t="s">
        <v>35</v>
      </c>
      <c r="B505" s="769" t="s">
        <v>2765</v>
      </c>
      <c r="C505" s="770" t="s">
        <v>1338</v>
      </c>
      <c r="D505" s="771" t="s">
        <v>2766</v>
      </c>
      <c r="E505" s="770" t="s">
        <v>1340</v>
      </c>
      <c r="F505" s="770" t="s">
        <v>2767</v>
      </c>
      <c r="G505" s="1316"/>
      <c r="H505" s="520"/>
    </row>
    <row r="506" spans="1:8" ht="15.6" customHeight="1" x14ac:dyDescent="0.25">
      <c r="A506" s="5" t="s">
        <v>36</v>
      </c>
      <c r="B506" s="727" t="s">
        <v>2762</v>
      </c>
      <c r="C506" s="727" t="s">
        <v>1338</v>
      </c>
      <c r="D506" s="727" t="s">
        <v>2763</v>
      </c>
      <c r="E506" s="727" t="s">
        <v>1340</v>
      </c>
      <c r="F506" s="727" t="s">
        <v>2764</v>
      </c>
      <c r="G506" s="520"/>
      <c r="H506" s="520"/>
    </row>
    <row r="507" spans="1:8" ht="15.6" customHeight="1" x14ac:dyDescent="0.25">
      <c r="A507" s="5" t="s">
        <v>37</v>
      </c>
      <c r="B507" s="727" t="s">
        <v>2765</v>
      </c>
      <c r="C507" s="727" t="s">
        <v>1338</v>
      </c>
      <c r="D507" s="727" t="s">
        <v>2766</v>
      </c>
      <c r="E507" s="727" t="s">
        <v>1340</v>
      </c>
      <c r="F507" s="727" t="s">
        <v>2767</v>
      </c>
      <c r="G507" s="520"/>
      <c r="H507" s="520"/>
    </row>
    <row r="508" spans="1:8" ht="15.6" customHeight="1" x14ac:dyDescent="0.25">
      <c r="A508" s="435" t="s">
        <v>57</v>
      </c>
      <c r="B508" s="72"/>
      <c r="C508" s="72"/>
      <c r="D508" s="75"/>
      <c r="E508" s="67"/>
      <c r="F508" s="72"/>
      <c r="G508" s="22"/>
      <c r="H508" s="22"/>
    </row>
    <row r="509" spans="1:8" ht="15.6" customHeight="1" x14ac:dyDescent="0.25">
      <c r="A509" s="5" t="s">
        <v>39</v>
      </c>
      <c r="B509" s="75"/>
      <c r="C509" s="75" t="s">
        <v>1991</v>
      </c>
      <c r="D509" s="75"/>
      <c r="E509" s="75"/>
      <c r="F509" s="75"/>
      <c r="G509" s="22"/>
      <c r="H509" s="22"/>
    </row>
    <row r="510" spans="1:8" ht="15.6" customHeight="1" x14ac:dyDescent="0.25">
      <c r="A510" s="5" t="s">
        <v>38</v>
      </c>
      <c r="B510" s="75"/>
      <c r="C510" s="75" t="s">
        <v>1991</v>
      </c>
      <c r="D510" s="75"/>
      <c r="E510" s="75"/>
      <c r="F510" s="75"/>
      <c r="G510" s="22"/>
      <c r="H510" s="22"/>
    </row>
    <row r="511" spans="1:8" s="22" customFormat="1" ht="15.6" customHeight="1" x14ac:dyDescent="0.25">
      <c r="A511" s="72" t="s">
        <v>40</v>
      </c>
      <c r="B511" s="1148" t="s">
        <v>2163</v>
      </c>
      <c r="C511" s="1147" t="s">
        <v>1990</v>
      </c>
      <c r="D511" s="75"/>
      <c r="E511" s="75"/>
      <c r="F511" s="75"/>
    </row>
    <row r="512" spans="1:8" s="22" customFormat="1" ht="15.6" customHeight="1" x14ac:dyDescent="0.25">
      <c r="A512" s="72" t="s">
        <v>41</v>
      </c>
      <c r="B512" s="1148" t="s">
        <v>2163</v>
      </c>
      <c r="C512" s="1147" t="s">
        <v>1990</v>
      </c>
      <c r="D512" s="75"/>
      <c r="E512" s="75"/>
      <c r="F512" s="75"/>
    </row>
    <row r="513" spans="1:12" s="15" customFormat="1" ht="15.6" customHeight="1" x14ac:dyDescent="0.25">
      <c r="A513" s="645" t="s">
        <v>2667</v>
      </c>
      <c r="B513" s="572"/>
      <c r="C513" s="14"/>
      <c r="D513" s="14"/>
      <c r="E513" s="14"/>
      <c r="F513" s="14"/>
    </row>
    <row r="514" spans="1:12" ht="15.6" customHeight="1" x14ac:dyDescent="0.25">
      <c r="A514" s="5" t="s">
        <v>34</v>
      </c>
      <c r="B514" s="1002"/>
      <c r="C514" s="1002"/>
      <c r="D514" s="38"/>
      <c r="E514" s="38"/>
      <c r="F514" s="38"/>
    </row>
    <row r="515" spans="1:12" ht="15.6" customHeight="1" x14ac:dyDescent="0.3">
      <c r="A515" s="5" t="s">
        <v>35</v>
      </c>
      <c r="B515" s="1019" t="s">
        <v>2946</v>
      </c>
      <c r="C515" s="1002"/>
      <c r="D515" s="38"/>
      <c r="E515" s="38"/>
      <c r="F515" s="38"/>
    </row>
    <row r="516" spans="1:12" s="8" customFormat="1" ht="15.6" customHeight="1" x14ac:dyDescent="0.25">
      <c r="A516" s="18" t="s">
        <v>36</v>
      </c>
      <c r="B516" s="1002"/>
      <c r="C516" s="1002"/>
      <c r="D516" s="517"/>
      <c r="E516" s="726"/>
      <c r="F516" s="726"/>
      <c r="G516" s="3"/>
      <c r="H516" s="3"/>
      <c r="I516" s="3"/>
      <c r="J516" s="3"/>
      <c r="K516" s="3"/>
      <c r="L516" s="3"/>
    </row>
    <row r="517" spans="1:12" s="8" customFormat="1" ht="15.6" customHeight="1" x14ac:dyDescent="0.25">
      <c r="A517" s="18" t="s">
        <v>37</v>
      </c>
      <c r="B517" s="1002"/>
      <c r="C517" s="1002"/>
      <c r="D517" s="517"/>
      <c r="E517" s="726"/>
      <c r="F517" s="517"/>
      <c r="G517" s="3"/>
      <c r="H517" s="3"/>
      <c r="I517" s="3"/>
      <c r="J517" s="3"/>
      <c r="K517" s="3"/>
      <c r="L517" s="3"/>
    </row>
    <row r="518" spans="1:12" ht="15.6" customHeight="1" x14ac:dyDescent="0.25">
      <c r="A518" s="435" t="s">
        <v>57</v>
      </c>
      <c r="B518" s="1012"/>
      <c r="C518" s="1012"/>
      <c r="D518" s="551"/>
      <c r="E518" s="552"/>
      <c r="F518" s="436"/>
    </row>
    <row r="519" spans="1:12" ht="15.6" customHeight="1" x14ac:dyDescent="0.25">
      <c r="A519" s="5" t="s">
        <v>39</v>
      </c>
      <c r="B519" s="1017"/>
      <c r="C519" s="1017"/>
      <c r="D519" s="681"/>
      <c r="E519" s="682"/>
      <c r="F519" s="681"/>
    </row>
    <row r="520" spans="1:12" ht="15.6" customHeight="1" x14ac:dyDescent="0.25">
      <c r="A520" s="5" t="s">
        <v>38</v>
      </c>
      <c r="B520" s="1017"/>
      <c r="C520" s="1017"/>
      <c r="D520" s="681"/>
      <c r="E520" s="682"/>
      <c r="F520" s="681"/>
    </row>
    <row r="521" spans="1:12" s="22" customFormat="1" ht="15.6" customHeight="1" x14ac:dyDescent="0.25">
      <c r="A521" s="72" t="s">
        <v>40</v>
      </c>
      <c r="B521" s="1017"/>
      <c r="C521" s="1017"/>
      <c r="D521" s="681"/>
      <c r="E521" s="682"/>
      <c r="F521" s="681"/>
    </row>
    <row r="522" spans="1:12" s="22" customFormat="1" ht="15.6" customHeight="1" x14ac:dyDescent="0.25">
      <c r="A522" s="72" t="s">
        <v>41</v>
      </c>
      <c r="B522" s="1017"/>
      <c r="C522" s="1017"/>
      <c r="D522" s="681"/>
      <c r="E522" s="682"/>
      <c r="F522" s="681"/>
    </row>
    <row r="523" spans="1:12" s="15" customFormat="1" ht="15.6" customHeight="1" x14ac:dyDescent="0.25">
      <c r="A523" s="645" t="s">
        <v>2668</v>
      </c>
      <c r="B523" s="572"/>
      <c r="C523" s="14"/>
      <c r="D523" s="14"/>
      <c r="E523" s="14"/>
      <c r="F523" s="14"/>
    </row>
    <row r="524" spans="1:12" ht="15.6" customHeight="1" x14ac:dyDescent="0.25">
      <c r="A524" s="5" t="s">
        <v>34</v>
      </c>
      <c r="B524" s="38"/>
      <c r="C524" s="32" t="s">
        <v>1991</v>
      </c>
      <c r="D524" s="38"/>
      <c r="E524" s="32"/>
      <c r="F524" s="32"/>
    </row>
    <row r="525" spans="1:12" ht="15.6" customHeight="1" x14ac:dyDescent="0.25">
      <c r="A525" s="5" t="s">
        <v>35</v>
      </c>
      <c r="B525" s="38"/>
      <c r="C525" s="32" t="s">
        <v>1991</v>
      </c>
      <c r="D525" s="38"/>
      <c r="E525" s="32"/>
      <c r="F525" s="32"/>
    </row>
    <row r="526" spans="1:12" ht="15.6" customHeight="1" x14ac:dyDescent="0.25">
      <c r="A526" s="5" t="s">
        <v>36</v>
      </c>
      <c r="B526" s="32"/>
      <c r="C526" s="32" t="s">
        <v>1991</v>
      </c>
      <c r="D526" s="38"/>
      <c r="E526" s="32"/>
      <c r="F526" s="32"/>
    </row>
    <row r="527" spans="1:12" ht="15.6" customHeight="1" x14ac:dyDescent="0.25">
      <c r="A527" s="5" t="s">
        <v>37</v>
      </c>
      <c r="B527" s="32"/>
      <c r="C527" s="32" t="s">
        <v>1991</v>
      </c>
      <c r="D527" s="32"/>
      <c r="E527" s="32"/>
      <c r="F527" s="32"/>
    </row>
    <row r="528" spans="1:12" ht="15.6" customHeight="1" x14ac:dyDescent="0.25">
      <c r="A528" s="435" t="s">
        <v>57</v>
      </c>
      <c r="B528" s="436"/>
      <c r="C528" s="436"/>
      <c r="D528" s="551"/>
      <c r="E528" s="552"/>
      <c r="F528" s="436"/>
    </row>
    <row r="529" spans="1:9" ht="15.6" customHeight="1" x14ac:dyDescent="0.25">
      <c r="A529" s="5" t="s">
        <v>39</v>
      </c>
      <c r="B529" s="32"/>
      <c r="C529" s="32" t="s">
        <v>1991</v>
      </c>
      <c r="D529" s="74"/>
      <c r="E529" s="38"/>
      <c r="F529" s="5"/>
    </row>
    <row r="530" spans="1:9" ht="15.6" customHeight="1" x14ac:dyDescent="0.25">
      <c r="A530" s="5" t="s">
        <v>38</v>
      </c>
      <c r="B530" s="32"/>
      <c r="C530" s="32" t="s">
        <v>1991</v>
      </c>
      <c r="D530" s="74"/>
      <c r="E530" s="38"/>
      <c r="F530" s="5"/>
    </row>
    <row r="531" spans="1:9" s="22" customFormat="1" ht="15.6" customHeight="1" x14ac:dyDescent="0.25">
      <c r="A531" s="72" t="s">
        <v>40</v>
      </c>
      <c r="B531" s="1182" t="s">
        <v>2165</v>
      </c>
      <c r="C531" s="1183" t="s">
        <v>1988</v>
      </c>
      <c r="D531" s="79"/>
      <c r="E531" s="79"/>
      <c r="F531" s="79"/>
    </row>
    <row r="532" spans="1:9" s="22" customFormat="1" ht="15.6" customHeight="1" x14ac:dyDescent="0.25">
      <c r="A532" s="72" t="s">
        <v>41</v>
      </c>
      <c r="B532" s="1182" t="s">
        <v>2165</v>
      </c>
      <c r="C532" s="1183" t="s">
        <v>1988</v>
      </c>
      <c r="D532" s="79"/>
      <c r="E532" s="79"/>
      <c r="F532" s="79"/>
    </row>
    <row r="533" spans="1:9" s="15" customFormat="1" ht="15.6" customHeight="1" x14ac:dyDescent="0.25">
      <c r="A533" s="645" t="s">
        <v>2669</v>
      </c>
      <c r="B533" s="572"/>
      <c r="C533" s="14"/>
      <c r="D533" s="14"/>
      <c r="E533" s="14"/>
      <c r="F533" s="14"/>
    </row>
    <row r="534" spans="1:9" x14ac:dyDescent="0.25">
      <c r="A534" s="70" t="s">
        <v>34</v>
      </c>
      <c r="B534" s="848" t="s">
        <v>2016</v>
      </c>
      <c r="C534" s="849" t="s">
        <v>1896</v>
      </c>
      <c r="D534" s="850"/>
      <c r="E534" s="851" t="s">
        <v>1327</v>
      </c>
      <c r="F534" s="16"/>
    </row>
    <row r="535" spans="1:9" x14ac:dyDescent="0.25">
      <c r="A535" s="70" t="s">
        <v>35</v>
      </c>
      <c r="B535" s="848" t="s">
        <v>2016</v>
      </c>
      <c r="C535" s="849" t="s">
        <v>1896</v>
      </c>
      <c r="D535" s="850"/>
      <c r="E535" s="851" t="s">
        <v>1327</v>
      </c>
      <c r="F535" s="16"/>
    </row>
    <row r="536" spans="1:9" x14ac:dyDescent="0.25">
      <c r="A536" s="70" t="s">
        <v>36</v>
      </c>
      <c r="B536" s="849" t="s">
        <v>2015</v>
      </c>
      <c r="C536" s="849" t="s">
        <v>1898</v>
      </c>
      <c r="D536" s="850"/>
      <c r="E536" s="852" t="s">
        <v>1899</v>
      </c>
      <c r="F536" s="587"/>
    </row>
    <row r="537" spans="1:9" x14ac:dyDescent="0.25">
      <c r="A537" s="70" t="s">
        <v>37</v>
      </c>
      <c r="B537" s="849" t="s">
        <v>2015</v>
      </c>
      <c r="C537" s="849" t="s">
        <v>1898</v>
      </c>
      <c r="D537" s="850"/>
      <c r="E537" s="852" t="s">
        <v>1899</v>
      </c>
      <c r="F537" s="587"/>
    </row>
    <row r="538" spans="1:9" ht="15.6" customHeight="1" x14ac:dyDescent="0.25">
      <c r="A538" s="435" t="s">
        <v>57</v>
      </c>
      <c r="B538" s="436"/>
      <c r="C538" s="436"/>
      <c r="D538" s="551"/>
      <c r="E538" s="552"/>
      <c r="F538" s="436"/>
    </row>
    <row r="539" spans="1:9" ht="15.6" customHeight="1" x14ac:dyDescent="0.25">
      <c r="A539" s="5" t="s">
        <v>39</v>
      </c>
      <c r="B539" s="21"/>
      <c r="C539" s="74" t="s">
        <v>1991</v>
      </c>
      <c r="D539" s="21"/>
      <c r="E539" s="759"/>
      <c r="F539" s="21"/>
      <c r="G539" s="22"/>
      <c r="H539" s="22"/>
      <c r="I539" s="22"/>
    </row>
    <row r="540" spans="1:9" ht="15.6" customHeight="1" x14ac:dyDescent="0.25">
      <c r="A540" s="5" t="s">
        <v>38</v>
      </c>
      <c r="B540" s="21"/>
      <c r="C540" s="1315" t="s">
        <v>1991</v>
      </c>
      <c r="D540" s="21"/>
      <c r="E540" s="759"/>
      <c r="F540" s="1317"/>
      <c r="G540" s="22"/>
      <c r="H540" s="22"/>
      <c r="I540" s="22"/>
    </row>
    <row r="541" spans="1:9" s="22" customFormat="1" ht="15.6" customHeight="1" x14ac:dyDescent="0.25">
      <c r="A541" s="72" t="s">
        <v>40</v>
      </c>
      <c r="B541" s="21"/>
      <c r="C541" s="74" t="s">
        <v>1991</v>
      </c>
      <c r="D541" s="21"/>
      <c r="E541" s="759"/>
      <c r="F541" s="21"/>
    </row>
    <row r="542" spans="1:9" s="22" customFormat="1" ht="15.6" customHeight="1" x14ac:dyDescent="0.25">
      <c r="A542" s="72" t="s">
        <v>41</v>
      </c>
      <c r="B542" s="21"/>
      <c r="C542" s="74" t="s">
        <v>1991</v>
      </c>
      <c r="D542" s="21"/>
      <c r="E542" s="759"/>
      <c r="F542" s="1317"/>
    </row>
    <row r="543" spans="1:9" s="15" customFormat="1" ht="15.6" customHeight="1" x14ac:dyDescent="0.25">
      <c r="A543" s="645" t="s">
        <v>2670</v>
      </c>
      <c r="B543" s="572"/>
      <c r="C543" s="14"/>
      <c r="D543" s="14"/>
      <c r="E543" s="14"/>
      <c r="F543" s="14"/>
    </row>
    <row r="544" spans="1:9" ht="15.6" customHeight="1" x14ac:dyDescent="0.25">
      <c r="A544" s="5" t="s">
        <v>34</v>
      </c>
      <c r="B544" s="97"/>
      <c r="C544" s="16" t="s">
        <v>1991</v>
      </c>
      <c r="D544" s="100"/>
      <c r="E544" s="99"/>
      <c r="F544" s="100"/>
    </row>
    <row r="545" spans="1:7" ht="15.6" customHeight="1" x14ac:dyDescent="0.25">
      <c r="A545" s="5" t="s">
        <v>35</v>
      </c>
      <c r="B545" s="97"/>
      <c r="C545" s="16" t="s">
        <v>1991</v>
      </c>
      <c r="D545" s="100"/>
      <c r="E545" s="99"/>
      <c r="F545" s="100"/>
    </row>
    <row r="546" spans="1:7" ht="15.6" customHeight="1" x14ac:dyDescent="0.25">
      <c r="A546" s="5" t="s">
        <v>36</v>
      </c>
      <c r="B546" s="97"/>
      <c r="C546" s="16" t="s">
        <v>1991</v>
      </c>
      <c r="D546" s="100"/>
      <c r="E546" s="99"/>
      <c r="F546" s="100"/>
    </row>
    <row r="547" spans="1:7" ht="15.6" customHeight="1" x14ac:dyDescent="0.25">
      <c r="A547" s="5" t="s">
        <v>37</v>
      </c>
      <c r="B547" s="97"/>
      <c r="C547" s="16" t="s">
        <v>1991</v>
      </c>
      <c r="D547" s="100"/>
      <c r="E547" s="99"/>
      <c r="F547" s="100"/>
    </row>
    <row r="548" spans="1:7" ht="15.6" customHeight="1" x14ac:dyDescent="0.25">
      <c r="A548" s="435" t="s">
        <v>57</v>
      </c>
      <c r="B548" s="436"/>
      <c r="C548" s="436"/>
      <c r="D548" s="551"/>
      <c r="E548" s="552"/>
      <c r="F548" s="436"/>
    </row>
    <row r="549" spans="1:7" s="8" customFormat="1" ht="15.6" customHeight="1" x14ac:dyDescent="0.25">
      <c r="A549" s="18" t="s">
        <v>39</v>
      </c>
      <c r="B549" s="72"/>
      <c r="C549" s="75" t="s">
        <v>1991</v>
      </c>
      <c r="D549" s="72"/>
      <c r="E549" s="1310"/>
      <c r="F549" s="75"/>
    </row>
    <row r="550" spans="1:7" s="8" customFormat="1" ht="15.6" customHeight="1" x14ac:dyDescent="0.25">
      <c r="A550" s="18" t="s">
        <v>38</v>
      </c>
      <c r="B550" s="72"/>
      <c r="C550" s="75" t="s">
        <v>1991</v>
      </c>
      <c r="D550" s="72"/>
      <c r="E550" s="1310"/>
      <c r="F550" s="75"/>
    </row>
    <row r="551" spans="1:7" s="22" customFormat="1" ht="15.6" customHeight="1" x14ac:dyDescent="0.25">
      <c r="A551" s="72" t="s">
        <v>40</v>
      </c>
      <c r="B551" s="1148" t="s">
        <v>2164</v>
      </c>
      <c r="C551" s="1148" t="s">
        <v>1986</v>
      </c>
      <c r="D551" s="61"/>
      <c r="E551" s="61"/>
      <c r="F551" s="61"/>
    </row>
    <row r="552" spans="1:7" s="22" customFormat="1" ht="15.6" customHeight="1" x14ac:dyDescent="0.25">
      <c r="A552" s="72" t="s">
        <v>41</v>
      </c>
      <c r="B552" s="1148" t="s">
        <v>2164</v>
      </c>
      <c r="C552" s="1148" t="s">
        <v>1986</v>
      </c>
      <c r="D552" s="61"/>
      <c r="E552" s="61"/>
      <c r="F552" s="61"/>
    </row>
    <row r="553" spans="1:7" s="2" customFormat="1" ht="15.6" customHeight="1" x14ac:dyDescent="0.25">
      <c r="A553" s="59" t="s">
        <v>2671</v>
      </c>
      <c r="B553" s="59"/>
      <c r="C553" s="59"/>
      <c r="D553" s="59"/>
      <c r="E553" s="59"/>
      <c r="F553" s="59"/>
    </row>
    <row r="554" spans="1:7" s="13" customFormat="1" ht="15.6" customHeight="1" x14ac:dyDescent="0.25">
      <c r="A554" s="11" t="s">
        <v>3</v>
      </c>
      <c r="B554" s="11"/>
      <c r="C554" s="11"/>
      <c r="D554" s="11"/>
      <c r="E554" s="12"/>
      <c r="F554" s="11"/>
    </row>
    <row r="555" spans="1:7" s="15" customFormat="1" ht="15.6" customHeight="1" x14ac:dyDescent="0.25">
      <c r="A555" s="645" t="s">
        <v>2672</v>
      </c>
      <c r="B555" s="572"/>
      <c r="C555" s="14"/>
      <c r="D555" s="14"/>
      <c r="E555" s="14"/>
      <c r="F555" s="14"/>
    </row>
    <row r="556" spans="1:7" s="39" customFormat="1" ht="15.6" customHeight="1" x14ac:dyDescent="0.25">
      <c r="A556" s="5" t="s">
        <v>34</v>
      </c>
      <c r="B556" s="25"/>
      <c r="C556" s="42" t="s">
        <v>1991</v>
      </c>
      <c r="D556" s="42"/>
      <c r="E556" s="42"/>
      <c r="F556" s="42"/>
      <c r="G556" s="712"/>
    </row>
    <row r="557" spans="1:7" s="39" customFormat="1" ht="15.6" customHeight="1" x14ac:dyDescent="0.25">
      <c r="A557" s="5" t="s">
        <v>35</v>
      </c>
      <c r="B557" s="515"/>
      <c r="C557" s="42" t="s">
        <v>1991</v>
      </c>
      <c r="D557" s="709"/>
      <c r="E557" s="707"/>
      <c r="F557" s="707"/>
      <c r="G557" s="712"/>
    </row>
    <row r="558" spans="1:7" ht="15.6" customHeight="1" x14ac:dyDescent="0.25">
      <c r="A558" s="5" t="s">
        <v>36</v>
      </c>
      <c r="B558" s="25"/>
      <c r="C558" s="42" t="s">
        <v>1991</v>
      </c>
      <c r="D558" s="25"/>
      <c r="E558" s="25"/>
      <c r="F558" s="25"/>
    </row>
    <row r="559" spans="1:7" ht="15.6" customHeight="1" x14ac:dyDescent="0.25">
      <c r="A559" s="5" t="s">
        <v>37</v>
      </c>
      <c r="B559" s="25"/>
      <c r="C559" s="42" t="s">
        <v>1991</v>
      </c>
      <c r="D559" s="25"/>
      <c r="E559" s="25"/>
      <c r="F559" s="25"/>
    </row>
    <row r="560" spans="1:7" ht="15.6" customHeight="1" x14ac:dyDescent="0.25">
      <c r="A560" s="435" t="s">
        <v>57</v>
      </c>
      <c r="B560" s="436"/>
      <c r="C560" s="436"/>
      <c r="D560" s="551"/>
      <c r="E560" s="552"/>
      <c r="F560" s="436"/>
    </row>
    <row r="561" spans="1:12" ht="15.6" customHeight="1" x14ac:dyDescent="0.25">
      <c r="A561" s="5" t="s">
        <v>39</v>
      </c>
      <c r="B561" s="32"/>
      <c r="C561" s="32" t="s">
        <v>1991</v>
      </c>
      <c r="D561" s="32"/>
      <c r="E561" s="32"/>
      <c r="F561" s="32"/>
    </row>
    <row r="562" spans="1:12" ht="15.6" customHeight="1" x14ac:dyDescent="0.25">
      <c r="A562" s="5" t="s">
        <v>38</v>
      </c>
      <c r="B562" s="32"/>
      <c r="C562" s="32" t="s">
        <v>1991</v>
      </c>
      <c r="D562" s="32"/>
      <c r="E562" s="32"/>
      <c r="F562" s="32"/>
    </row>
    <row r="563" spans="1:12" s="22" customFormat="1" ht="15.6" customHeight="1" x14ac:dyDescent="0.25">
      <c r="A563" s="72" t="s">
        <v>40</v>
      </c>
      <c r="B563" s="5"/>
      <c r="C563" s="32" t="s">
        <v>1991</v>
      </c>
      <c r="D563" s="75"/>
      <c r="E563" s="75"/>
      <c r="F563" s="75"/>
    </row>
    <row r="564" spans="1:12" s="22" customFormat="1" ht="15.6" customHeight="1" x14ac:dyDescent="0.25">
      <c r="A564" s="72" t="s">
        <v>41</v>
      </c>
      <c r="B564" s="5"/>
      <c r="C564" s="32" t="s">
        <v>1991</v>
      </c>
      <c r="D564" s="75"/>
      <c r="E564" s="75"/>
      <c r="F564" s="75"/>
    </row>
    <row r="565" spans="1:12" s="15" customFormat="1" ht="15.6" customHeight="1" x14ac:dyDescent="0.25">
      <c r="A565" s="645" t="s">
        <v>2673</v>
      </c>
      <c r="B565" s="572"/>
      <c r="C565" s="14"/>
      <c r="D565" s="14"/>
      <c r="E565" s="14"/>
      <c r="F565" s="14"/>
    </row>
    <row r="566" spans="1:12" ht="15.6" customHeight="1" x14ac:dyDescent="0.25">
      <c r="A566" s="5" t="s">
        <v>34</v>
      </c>
      <c r="B566" s="38"/>
      <c r="C566" s="38" t="s">
        <v>1991</v>
      </c>
      <c r="D566" s="38"/>
      <c r="E566" s="38"/>
      <c r="F566" s="38"/>
    </row>
    <row r="567" spans="1:12" ht="15.6" customHeight="1" x14ac:dyDescent="0.25">
      <c r="A567" s="5" t="s">
        <v>35</v>
      </c>
      <c r="B567" s="38"/>
      <c r="C567" s="38" t="s">
        <v>1991</v>
      </c>
      <c r="D567" s="38"/>
      <c r="E567" s="38"/>
      <c r="F567" s="38"/>
    </row>
    <row r="568" spans="1:12" s="8" customFormat="1" ht="15.6" customHeight="1" x14ac:dyDescent="0.25">
      <c r="A568" s="18" t="s">
        <v>36</v>
      </c>
      <c r="B568" s="38"/>
      <c r="C568" s="32" t="s">
        <v>1991</v>
      </c>
      <c r="D568" s="32"/>
      <c r="E568" s="38"/>
      <c r="F568" s="38"/>
      <c r="G568" s="3"/>
      <c r="H568" s="3"/>
      <c r="I568" s="3"/>
      <c r="J568" s="3"/>
      <c r="K568" s="3"/>
      <c r="L568" s="3"/>
    </row>
    <row r="569" spans="1:12" s="8" customFormat="1" ht="15.6" customHeight="1" x14ac:dyDescent="0.25">
      <c r="A569" s="18" t="s">
        <v>37</v>
      </c>
      <c r="B569" s="38"/>
      <c r="C569" s="32" t="s">
        <v>1991</v>
      </c>
      <c r="D569" s="32"/>
      <c r="E569" s="38"/>
      <c r="F569" s="32"/>
      <c r="G569" s="3"/>
      <c r="H569" s="3"/>
      <c r="I569" s="3"/>
      <c r="J569" s="3"/>
      <c r="K569" s="3"/>
      <c r="L569" s="3"/>
    </row>
    <row r="570" spans="1:12" ht="15.6" customHeight="1" x14ac:dyDescent="0.25">
      <c r="A570" s="435" t="s">
        <v>57</v>
      </c>
      <c r="B570" s="436"/>
      <c r="C570" s="436"/>
      <c r="D570" s="551"/>
      <c r="E570" s="552"/>
      <c r="F570" s="436"/>
    </row>
    <row r="571" spans="1:12" ht="15.6" customHeight="1" x14ac:dyDescent="0.25">
      <c r="A571" s="5" t="s">
        <v>39</v>
      </c>
      <c r="B571" s="1020"/>
      <c r="C571" s="1020"/>
      <c r="D571" s="681"/>
      <c r="E571" s="682"/>
      <c r="F571" s="681"/>
    </row>
    <row r="572" spans="1:12" ht="15.6" customHeight="1" x14ac:dyDescent="0.25">
      <c r="A572" s="5" t="s">
        <v>38</v>
      </c>
      <c r="B572" s="1018" t="s">
        <v>2947</v>
      </c>
      <c r="C572" s="1020"/>
      <c r="D572" s="681"/>
      <c r="E572" s="682"/>
      <c r="F572" s="681"/>
    </row>
    <row r="573" spans="1:12" s="22" customFormat="1" ht="15.6" customHeight="1" x14ac:dyDescent="0.25">
      <c r="A573" s="72" t="s">
        <v>40</v>
      </c>
      <c r="B573" s="1020"/>
      <c r="C573" s="1020"/>
      <c r="D573" s="681"/>
      <c r="E573" s="682"/>
      <c r="F573" s="681"/>
    </row>
    <row r="574" spans="1:12" s="22" customFormat="1" ht="15.6" customHeight="1" x14ac:dyDescent="0.25">
      <c r="A574" s="72" t="s">
        <v>41</v>
      </c>
      <c r="B574" s="1020"/>
      <c r="C574" s="1020"/>
      <c r="D574" s="681"/>
      <c r="E574" s="682"/>
      <c r="F574" s="681"/>
    </row>
    <row r="575" spans="1:12" s="15" customFormat="1" ht="15.6" customHeight="1" x14ac:dyDescent="0.25">
      <c r="A575" s="645" t="s">
        <v>2674</v>
      </c>
      <c r="B575" s="572"/>
      <c r="C575" s="14"/>
      <c r="D575" s="14"/>
      <c r="E575" s="14"/>
      <c r="F575" s="14"/>
    </row>
    <row r="576" spans="1:12" ht="15.6" customHeight="1" x14ac:dyDescent="0.25">
      <c r="A576" s="5" t="s">
        <v>34</v>
      </c>
      <c r="B576" s="1001"/>
      <c r="C576" s="996"/>
      <c r="D576" s="38"/>
      <c r="E576" s="32"/>
      <c r="F576" s="32"/>
    </row>
    <row r="577" spans="1:6" ht="15.6" customHeight="1" x14ac:dyDescent="0.3">
      <c r="A577" s="5" t="s">
        <v>35</v>
      </c>
      <c r="B577" s="1019" t="s">
        <v>2948</v>
      </c>
      <c r="C577" s="996"/>
      <c r="D577" s="38"/>
      <c r="E577" s="32"/>
      <c r="F577" s="32"/>
    </row>
    <row r="578" spans="1:6" ht="15.6" customHeight="1" x14ac:dyDescent="0.25">
      <c r="A578" s="5" t="s">
        <v>36</v>
      </c>
      <c r="B578" s="996"/>
      <c r="C578" s="996"/>
      <c r="D578" s="839"/>
      <c r="E578" s="838"/>
      <c r="F578" s="838"/>
    </row>
    <row r="579" spans="1:6" ht="15.6" customHeight="1" x14ac:dyDescent="0.25">
      <c r="A579" s="5" t="s">
        <v>37</v>
      </c>
      <c r="B579" s="996"/>
      <c r="C579" s="996"/>
      <c r="D579" s="838"/>
      <c r="E579" s="838"/>
      <c r="F579" s="838"/>
    </row>
    <row r="580" spans="1:6" ht="15.6" customHeight="1" x14ac:dyDescent="0.25">
      <c r="A580" s="435" t="s">
        <v>57</v>
      </c>
      <c r="B580" s="1003"/>
      <c r="C580" s="1003"/>
      <c r="D580" s="551"/>
      <c r="E580" s="552"/>
      <c r="F580" s="436"/>
    </row>
    <row r="581" spans="1:6" ht="15.6" customHeight="1" x14ac:dyDescent="0.25">
      <c r="A581" s="5" t="s">
        <v>39</v>
      </c>
      <c r="B581" s="996"/>
      <c r="C581" s="996"/>
      <c r="D581" s="74"/>
      <c r="E581" s="38"/>
      <c r="F581" s="5"/>
    </row>
    <row r="582" spans="1:6" ht="15.6" customHeight="1" x14ac:dyDescent="0.25">
      <c r="A582" s="5" t="s">
        <v>38</v>
      </c>
      <c r="B582" s="996"/>
      <c r="C582" s="996"/>
      <c r="D582" s="74"/>
      <c r="E582" s="38"/>
      <c r="F582" s="5"/>
    </row>
    <row r="583" spans="1:6" s="22" customFormat="1" ht="15.6" customHeight="1" x14ac:dyDescent="0.25">
      <c r="A583" s="72" t="s">
        <v>40</v>
      </c>
      <c r="B583" s="1009"/>
      <c r="C583" s="1021"/>
      <c r="D583" s="79"/>
      <c r="E583" s="79"/>
      <c r="F583" s="79"/>
    </row>
    <row r="584" spans="1:6" s="22" customFormat="1" ht="15.6" customHeight="1" x14ac:dyDescent="0.25">
      <c r="A584" s="72" t="s">
        <v>41</v>
      </c>
      <c r="B584" s="1009"/>
      <c r="C584" s="1021"/>
      <c r="D584" s="79"/>
      <c r="E584" s="79"/>
      <c r="F584" s="79"/>
    </row>
    <row r="585" spans="1:6" s="15" customFormat="1" ht="15.6" customHeight="1" x14ac:dyDescent="0.25">
      <c r="A585" s="645" t="s">
        <v>2675</v>
      </c>
      <c r="B585" s="572"/>
      <c r="C585" s="14"/>
      <c r="D585" s="14"/>
      <c r="E585" s="14"/>
      <c r="F585" s="14"/>
    </row>
    <row r="586" spans="1:6" x14ac:dyDescent="0.25">
      <c r="A586" s="70" t="s">
        <v>34</v>
      </c>
      <c r="B586" s="1003"/>
      <c r="C586" s="996"/>
      <c r="D586" s="850"/>
      <c r="E586" s="851"/>
      <c r="F586" s="16"/>
    </row>
    <row r="587" spans="1:6" ht="18.75" x14ac:dyDescent="0.25">
      <c r="A587" s="70" t="s">
        <v>35</v>
      </c>
      <c r="B587" s="1018" t="s">
        <v>2949</v>
      </c>
      <c r="C587" s="996"/>
      <c r="D587" s="850"/>
      <c r="E587" s="851"/>
      <c r="F587" s="16"/>
    </row>
    <row r="588" spans="1:6" x14ac:dyDescent="0.25">
      <c r="A588" s="70" t="s">
        <v>36</v>
      </c>
      <c r="B588" s="996"/>
      <c r="C588" s="996"/>
      <c r="D588" s="850"/>
      <c r="E588" s="852"/>
      <c r="F588" s="587"/>
    </row>
    <row r="589" spans="1:6" x14ac:dyDescent="0.25">
      <c r="A589" s="70" t="s">
        <v>37</v>
      </c>
      <c r="B589" s="996"/>
      <c r="C589" s="996"/>
      <c r="D589" s="850"/>
      <c r="E589" s="852"/>
      <c r="F589" s="587"/>
    </row>
    <row r="590" spans="1:6" ht="15.6" customHeight="1" x14ac:dyDescent="0.25">
      <c r="A590" s="435" t="s">
        <v>57</v>
      </c>
      <c r="B590" s="1003"/>
      <c r="C590" s="1003"/>
      <c r="D590" s="551"/>
      <c r="E590" s="552"/>
      <c r="F590" s="436"/>
    </row>
    <row r="591" spans="1:6" ht="15.6" customHeight="1" x14ac:dyDescent="0.25">
      <c r="A591" s="5" t="s">
        <v>39</v>
      </c>
      <c r="B591" s="973"/>
      <c r="C591" s="973"/>
      <c r="D591" s="21"/>
      <c r="E591" s="43"/>
      <c r="F591" s="21"/>
    </row>
    <row r="592" spans="1:6" ht="15.6" customHeight="1" x14ac:dyDescent="0.25">
      <c r="A592" s="5" t="s">
        <v>38</v>
      </c>
      <c r="B592" s="973"/>
      <c r="C592" s="1022"/>
      <c r="D592" s="21"/>
      <c r="E592" s="43"/>
      <c r="F592" s="45"/>
    </row>
    <row r="593" spans="1:7" s="22" customFormat="1" ht="15.6" customHeight="1" x14ac:dyDescent="0.25">
      <c r="A593" s="72" t="s">
        <v>40</v>
      </c>
      <c r="B593" s="973"/>
      <c r="C593" s="973"/>
      <c r="D593" s="21"/>
      <c r="E593" s="43"/>
      <c r="F593" s="21"/>
    </row>
    <row r="594" spans="1:7" s="22" customFormat="1" ht="15.6" customHeight="1" x14ac:dyDescent="0.25">
      <c r="A594" s="72" t="s">
        <v>41</v>
      </c>
      <c r="B594" s="973"/>
      <c r="C594" s="973"/>
      <c r="D594" s="21"/>
      <c r="E594" s="43"/>
      <c r="F594" s="45"/>
    </row>
    <row r="595" spans="1:7" s="15" customFormat="1" ht="15.6" customHeight="1" x14ac:dyDescent="0.25">
      <c r="A595" s="645" t="s">
        <v>2676</v>
      </c>
      <c r="B595" s="572"/>
      <c r="C595" s="14"/>
      <c r="D595" s="14"/>
      <c r="E595" s="14"/>
      <c r="F595" s="14"/>
    </row>
    <row r="596" spans="1:7" ht="15.6" customHeight="1" x14ac:dyDescent="0.25">
      <c r="A596" s="5" t="s">
        <v>34</v>
      </c>
      <c r="B596" s="997"/>
      <c r="C596" s="997"/>
      <c r="D596" s="100"/>
      <c r="E596" s="99"/>
      <c r="F596" s="100"/>
    </row>
    <row r="597" spans="1:7" ht="15.6" customHeight="1" x14ac:dyDescent="0.25">
      <c r="A597" s="5" t="s">
        <v>35</v>
      </c>
      <c r="B597" s="1018" t="s">
        <v>2950</v>
      </c>
      <c r="C597" s="997"/>
      <c r="D597" s="100"/>
      <c r="E597" s="99"/>
      <c r="F597" s="100"/>
    </row>
    <row r="598" spans="1:7" ht="15.6" customHeight="1" x14ac:dyDescent="0.25">
      <c r="A598" s="5" t="s">
        <v>36</v>
      </c>
      <c r="B598" s="997"/>
      <c r="C598" s="997"/>
      <c r="D598" s="100"/>
      <c r="E598" s="99"/>
      <c r="F598" s="100"/>
    </row>
    <row r="599" spans="1:7" ht="15.6" customHeight="1" x14ac:dyDescent="0.25">
      <c r="A599" s="5" t="s">
        <v>37</v>
      </c>
      <c r="B599" s="997"/>
      <c r="C599" s="997"/>
      <c r="D599" s="100"/>
      <c r="E599" s="99"/>
      <c r="F599" s="100"/>
    </row>
    <row r="600" spans="1:7" ht="15.6" customHeight="1" x14ac:dyDescent="0.25">
      <c r="A600" s="435" t="s">
        <v>57</v>
      </c>
      <c r="B600" s="1003"/>
      <c r="C600" s="1003"/>
      <c r="D600" s="551"/>
      <c r="E600" s="552"/>
      <c r="F600" s="436"/>
    </row>
    <row r="601" spans="1:7" s="8" customFormat="1" ht="15.6" customHeight="1" x14ac:dyDescent="0.25">
      <c r="A601" s="18" t="s">
        <v>39</v>
      </c>
      <c r="B601" s="1003"/>
      <c r="C601" s="996"/>
      <c r="D601" s="21"/>
      <c r="E601" s="562"/>
      <c r="F601" s="32"/>
    </row>
    <row r="602" spans="1:7" s="8" customFormat="1" ht="15.6" customHeight="1" x14ac:dyDescent="0.25">
      <c r="A602" s="18" t="s">
        <v>38</v>
      </c>
      <c r="B602" s="1003"/>
      <c r="C602" s="996"/>
      <c r="D602" s="21"/>
      <c r="E602" s="562"/>
      <c r="F602" s="32"/>
    </row>
    <row r="603" spans="1:7" s="22" customFormat="1" ht="15.6" customHeight="1" x14ac:dyDescent="0.25">
      <c r="A603" s="72" t="s">
        <v>40</v>
      </c>
      <c r="B603" s="1003"/>
      <c r="C603" s="1003"/>
      <c r="D603" s="61"/>
      <c r="E603" s="61"/>
      <c r="F603" s="61"/>
    </row>
    <row r="604" spans="1:7" s="22" customFormat="1" ht="15.6" customHeight="1" x14ac:dyDescent="0.25">
      <c r="A604" s="72" t="s">
        <v>41</v>
      </c>
      <c r="B604" s="1003"/>
      <c r="C604" s="1003"/>
      <c r="D604" s="61"/>
      <c r="E604" s="61"/>
      <c r="F604" s="61"/>
    </row>
    <row r="605" spans="1:7" s="2" customFormat="1" ht="15.6" customHeight="1" x14ac:dyDescent="0.25">
      <c r="A605" s="59" t="s">
        <v>2677</v>
      </c>
      <c r="B605" s="59"/>
      <c r="C605" s="59"/>
      <c r="D605" s="59"/>
      <c r="E605" s="59"/>
      <c r="F605" s="59"/>
    </row>
    <row r="606" spans="1:7" s="13" customFormat="1" ht="15.6" customHeight="1" x14ac:dyDescent="0.25">
      <c r="A606" s="11" t="s">
        <v>3</v>
      </c>
      <c r="B606" s="11"/>
      <c r="C606" s="11"/>
      <c r="D606" s="11"/>
      <c r="E606" s="12"/>
      <c r="F606" s="11"/>
    </row>
    <row r="607" spans="1:7" s="15" customFormat="1" ht="15.6" customHeight="1" x14ac:dyDescent="0.25">
      <c r="A607" s="645" t="s">
        <v>2678</v>
      </c>
      <c r="B607" s="572"/>
      <c r="C607" s="14"/>
      <c r="D607" s="14"/>
      <c r="E607" s="14"/>
      <c r="F607" s="14"/>
    </row>
    <row r="608" spans="1:7" s="39" customFormat="1" ht="15.6" customHeight="1" x14ac:dyDescent="0.25">
      <c r="A608" s="5" t="s">
        <v>34</v>
      </c>
      <c r="B608" s="25"/>
      <c r="C608" s="42" t="s">
        <v>1991</v>
      </c>
      <c r="D608" s="42"/>
      <c r="E608" s="42"/>
      <c r="F608" s="42"/>
      <c r="G608" s="712"/>
    </row>
    <row r="609" spans="1:12" s="39" customFormat="1" ht="15.6" customHeight="1" x14ac:dyDescent="0.25">
      <c r="A609" s="5" t="s">
        <v>35</v>
      </c>
      <c r="B609" s="515"/>
      <c r="C609" s="707" t="s">
        <v>1991</v>
      </c>
      <c r="D609" s="709"/>
      <c r="E609" s="707"/>
      <c r="F609" s="707"/>
      <c r="G609" s="712"/>
    </row>
    <row r="610" spans="1:12" ht="15.6" customHeight="1" x14ac:dyDescent="0.25">
      <c r="A610" s="5" t="s">
        <v>36</v>
      </c>
      <c r="B610" s="25"/>
      <c r="C610" s="25" t="s">
        <v>1991</v>
      </c>
      <c r="D610" s="25"/>
      <c r="E610" s="25"/>
      <c r="F610" s="25"/>
    </row>
    <row r="611" spans="1:12" ht="15.6" customHeight="1" x14ac:dyDescent="0.25">
      <c r="A611" s="5" t="s">
        <v>37</v>
      </c>
      <c r="B611" s="25"/>
      <c r="C611" s="25" t="s">
        <v>1991</v>
      </c>
      <c r="D611" s="25"/>
      <c r="E611" s="25"/>
      <c r="F611" s="25"/>
    </row>
    <row r="612" spans="1:12" ht="15.6" customHeight="1" x14ac:dyDescent="0.25">
      <c r="A612" s="435" t="s">
        <v>57</v>
      </c>
      <c r="B612" s="436"/>
      <c r="C612" s="436"/>
      <c r="D612" s="551"/>
      <c r="E612" s="552"/>
      <c r="F612" s="436"/>
    </row>
    <row r="613" spans="1:12" ht="15.6" customHeight="1" x14ac:dyDescent="0.25">
      <c r="A613" s="5" t="s">
        <v>39</v>
      </c>
      <c r="B613" s="32"/>
      <c r="C613" s="32" t="s">
        <v>1991</v>
      </c>
      <c r="D613" s="32"/>
      <c r="E613" s="32"/>
      <c r="F613" s="32"/>
    </row>
    <row r="614" spans="1:12" ht="15.6" customHeight="1" x14ac:dyDescent="0.25">
      <c r="A614" s="5" t="s">
        <v>38</v>
      </c>
      <c r="B614" s="32"/>
      <c r="C614" s="32" t="s">
        <v>1991</v>
      </c>
      <c r="D614" s="32"/>
      <c r="E614" s="32"/>
      <c r="F614" s="32"/>
    </row>
    <row r="615" spans="1:12" s="22" customFormat="1" ht="15.6" customHeight="1" x14ac:dyDescent="0.25">
      <c r="A615" s="72" t="s">
        <v>40</v>
      </c>
      <c r="B615" s="1148" t="s">
        <v>2163</v>
      </c>
      <c r="C615" s="1147" t="s">
        <v>1990</v>
      </c>
      <c r="D615" s="75"/>
      <c r="E615" s="75"/>
      <c r="F615" s="75"/>
    </row>
    <row r="616" spans="1:12" s="22" customFormat="1" ht="15.6" customHeight="1" x14ac:dyDescent="0.25">
      <c r="A616" s="72" t="s">
        <v>41</v>
      </c>
      <c r="B616" s="1148" t="s">
        <v>2163</v>
      </c>
      <c r="C616" s="1147" t="s">
        <v>1990</v>
      </c>
      <c r="D616" s="75"/>
      <c r="E616" s="75"/>
      <c r="F616" s="75"/>
    </row>
    <row r="617" spans="1:12" s="15" customFormat="1" ht="15.6" customHeight="1" x14ac:dyDescent="0.25">
      <c r="A617" s="645" t="s">
        <v>2679</v>
      </c>
      <c r="B617" s="572"/>
      <c r="C617" s="14"/>
      <c r="D617" s="14"/>
      <c r="E617" s="14"/>
      <c r="F617" s="14"/>
    </row>
    <row r="618" spans="1:12" ht="15.6" customHeight="1" x14ac:dyDescent="0.25">
      <c r="A618" s="5" t="s">
        <v>34</v>
      </c>
      <c r="B618" s="38"/>
      <c r="C618" s="38" t="s">
        <v>1991</v>
      </c>
      <c r="D618" s="38"/>
      <c r="E618" s="38"/>
      <c r="F618" s="38"/>
    </row>
    <row r="619" spans="1:12" ht="15.6" customHeight="1" x14ac:dyDescent="0.25">
      <c r="A619" s="5" t="s">
        <v>35</v>
      </c>
      <c r="B619" s="38"/>
      <c r="C619" s="38" t="s">
        <v>1991</v>
      </c>
      <c r="D619" s="38"/>
      <c r="E619" s="38"/>
      <c r="F619" s="38"/>
    </row>
    <row r="620" spans="1:12" s="8" customFormat="1" ht="15.6" customHeight="1" x14ac:dyDescent="0.25">
      <c r="A620" s="18" t="s">
        <v>36</v>
      </c>
      <c r="B620" s="38"/>
      <c r="C620" s="32" t="s">
        <v>1991</v>
      </c>
      <c r="D620" s="32"/>
      <c r="E620" s="38"/>
      <c r="F620" s="38"/>
      <c r="G620" s="3"/>
      <c r="H620" s="3"/>
      <c r="I620" s="3"/>
      <c r="J620" s="3"/>
      <c r="K620" s="3"/>
      <c r="L620" s="3"/>
    </row>
    <row r="621" spans="1:12" s="8" customFormat="1" ht="15.6" customHeight="1" x14ac:dyDescent="0.25">
      <c r="A621" s="18" t="s">
        <v>37</v>
      </c>
      <c r="B621" s="38"/>
      <c r="C621" s="32" t="s">
        <v>1991</v>
      </c>
      <c r="D621" s="32"/>
      <c r="E621" s="38"/>
      <c r="F621" s="32"/>
      <c r="G621" s="3"/>
      <c r="H621" s="3"/>
      <c r="I621" s="3"/>
      <c r="J621" s="3"/>
      <c r="K621" s="3"/>
      <c r="L621" s="3"/>
    </row>
    <row r="622" spans="1:12" ht="15.6" customHeight="1" x14ac:dyDescent="0.25">
      <c r="A622" s="435" t="s">
        <v>57</v>
      </c>
      <c r="B622" s="436"/>
      <c r="C622" s="436"/>
      <c r="D622" s="551"/>
      <c r="E622" s="552"/>
      <c r="F622" s="436"/>
    </row>
    <row r="623" spans="1:12" ht="15.6" customHeight="1" x14ac:dyDescent="0.25">
      <c r="A623" s="5" t="s">
        <v>39</v>
      </c>
      <c r="B623" s="681"/>
      <c r="C623" s="678" t="s">
        <v>1991</v>
      </c>
      <c r="D623" s="681"/>
      <c r="E623" s="682"/>
      <c r="F623" s="681"/>
    </row>
    <row r="624" spans="1:12" ht="15.6" customHeight="1" x14ac:dyDescent="0.25">
      <c r="A624" s="5" t="s">
        <v>38</v>
      </c>
      <c r="B624" s="681"/>
      <c r="C624" s="678" t="s">
        <v>1991</v>
      </c>
      <c r="D624" s="681"/>
      <c r="E624" s="682"/>
      <c r="F624" s="681"/>
    </row>
    <row r="625" spans="1:6" s="22" customFormat="1" ht="15.6" customHeight="1" x14ac:dyDescent="0.25">
      <c r="A625" s="72" t="s">
        <v>40</v>
      </c>
      <c r="B625" s="681"/>
      <c r="C625" s="678" t="s">
        <v>1991</v>
      </c>
      <c r="D625" s="681"/>
      <c r="E625" s="682"/>
      <c r="F625" s="681"/>
    </row>
    <row r="626" spans="1:6" s="22" customFormat="1" ht="15.6" customHeight="1" x14ac:dyDescent="0.25">
      <c r="A626" s="72" t="s">
        <v>41</v>
      </c>
      <c r="B626" s="681"/>
      <c r="C626" s="678" t="s">
        <v>1991</v>
      </c>
      <c r="D626" s="681"/>
      <c r="E626" s="682"/>
      <c r="F626" s="681"/>
    </row>
    <row r="627" spans="1:6" s="15" customFormat="1" ht="15.6" customHeight="1" x14ac:dyDescent="0.25">
      <c r="A627" s="645" t="s">
        <v>2680</v>
      </c>
      <c r="B627" s="572"/>
      <c r="C627" s="14"/>
      <c r="D627" s="14"/>
      <c r="E627" s="14"/>
      <c r="F627" s="14"/>
    </row>
    <row r="628" spans="1:6" ht="15.6" customHeight="1" x14ac:dyDescent="0.25">
      <c r="A628" s="5" t="s">
        <v>34</v>
      </c>
      <c r="B628" s="38"/>
      <c r="C628" s="32" t="s">
        <v>1991</v>
      </c>
      <c r="D628" s="38"/>
      <c r="E628" s="32"/>
      <c r="F628" s="32"/>
    </row>
    <row r="629" spans="1:6" ht="15.6" customHeight="1" x14ac:dyDescent="0.25">
      <c r="A629" s="5" t="s">
        <v>35</v>
      </c>
      <c r="B629" s="38"/>
      <c r="C629" s="32" t="s">
        <v>1991</v>
      </c>
      <c r="D629" s="38"/>
      <c r="E629" s="32"/>
      <c r="F629" s="32"/>
    </row>
    <row r="630" spans="1:6" ht="15.6" customHeight="1" x14ac:dyDescent="0.25">
      <c r="A630" s="5" t="s">
        <v>36</v>
      </c>
      <c r="B630" s="32"/>
      <c r="C630" s="32" t="s">
        <v>1991</v>
      </c>
      <c r="D630" s="38"/>
      <c r="E630" s="32"/>
      <c r="F630" s="32"/>
    </row>
    <row r="631" spans="1:6" ht="15.6" customHeight="1" x14ac:dyDescent="0.25">
      <c r="A631" s="5" t="s">
        <v>37</v>
      </c>
      <c r="B631" s="32"/>
      <c r="C631" s="32" t="s">
        <v>1991</v>
      </c>
      <c r="D631" s="32"/>
      <c r="E631" s="32"/>
      <c r="F631" s="32"/>
    </row>
    <row r="632" spans="1:6" ht="15.6" customHeight="1" x14ac:dyDescent="0.25">
      <c r="A632" s="435" t="s">
        <v>57</v>
      </c>
      <c r="B632" s="436"/>
      <c r="C632" s="436"/>
      <c r="D632" s="551"/>
      <c r="E632" s="552"/>
      <c r="F632" s="436"/>
    </row>
    <row r="633" spans="1:6" ht="15.6" customHeight="1" x14ac:dyDescent="0.25">
      <c r="A633" s="5" t="s">
        <v>39</v>
      </c>
      <c r="B633" s="32"/>
      <c r="C633" s="32" t="s">
        <v>1991</v>
      </c>
      <c r="D633" s="74"/>
      <c r="E633" s="38"/>
      <c r="F633" s="5"/>
    </row>
    <row r="634" spans="1:6" ht="15.6" customHeight="1" x14ac:dyDescent="0.25">
      <c r="A634" s="5" t="s">
        <v>38</v>
      </c>
      <c r="B634" s="32"/>
      <c r="C634" s="32" t="s">
        <v>1991</v>
      </c>
      <c r="D634" s="74"/>
      <c r="E634" s="38"/>
      <c r="F634" s="5"/>
    </row>
    <row r="635" spans="1:6" s="22" customFormat="1" ht="15.6" customHeight="1" x14ac:dyDescent="0.25">
      <c r="A635" s="72" t="s">
        <v>40</v>
      </c>
      <c r="B635" s="1182" t="s">
        <v>2165</v>
      </c>
      <c r="C635" s="1183" t="s">
        <v>1988</v>
      </c>
      <c r="D635" s="79"/>
      <c r="E635" s="79"/>
      <c r="F635" s="79"/>
    </row>
    <row r="636" spans="1:6" s="22" customFormat="1" ht="15.6" customHeight="1" x14ac:dyDescent="0.25">
      <c r="A636" s="72" t="s">
        <v>41</v>
      </c>
      <c r="B636" s="1182" t="s">
        <v>2165</v>
      </c>
      <c r="C636" s="1183" t="s">
        <v>1988</v>
      </c>
      <c r="D636" s="79"/>
      <c r="E636" s="79"/>
      <c r="F636" s="79"/>
    </row>
    <row r="637" spans="1:6" s="15" customFormat="1" ht="15.6" customHeight="1" x14ac:dyDescent="0.25">
      <c r="A637" s="645" t="s">
        <v>2681</v>
      </c>
      <c r="B637" s="572"/>
      <c r="C637" s="14"/>
      <c r="D637" s="14"/>
      <c r="E637" s="14"/>
      <c r="F637" s="14"/>
    </row>
    <row r="638" spans="1:6" x14ac:dyDescent="0.25">
      <c r="A638" s="70" t="s">
        <v>34</v>
      </c>
      <c r="B638" s="848" t="s">
        <v>2016</v>
      </c>
      <c r="C638" s="849" t="s">
        <v>1896</v>
      </c>
      <c r="D638" s="850"/>
      <c r="E638" s="851" t="s">
        <v>1327</v>
      </c>
      <c r="F638" s="16"/>
    </row>
    <row r="639" spans="1:6" x14ac:dyDescent="0.25">
      <c r="A639" s="70" t="s">
        <v>35</v>
      </c>
      <c r="B639" s="848" t="s">
        <v>2016</v>
      </c>
      <c r="C639" s="849" t="s">
        <v>1896</v>
      </c>
      <c r="D639" s="850"/>
      <c r="E639" s="851" t="s">
        <v>1327</v>
      </c>
      <c r="F639" s="16"/>
    </row>
    <row r="640" spans="1:6" x14ac:dyDescent="0.25">
      <c r="A640" s="70" t="s">
        <v>36</v>
      </c>
      <c r="B640" s="849" t="s">
        <v>2015</v>
      </c>
      <c r="C640" s="849" t="s">
        <v>1898</v>
      </c>
      <c r="D640" s="850"/>
      <c r="E640" s="852" t="s">
        <v>1899</v>
      </c>
      <c r="F640" s="587"/>
    </row>
    <row r="641" spans="1:6" x14ac:dyDescent="0.25">
      <c r="A641" s="70" t="s">
        <v>37</v>
      </c>
      <c r="B641" s="849" t="s">
        <v>2015</v>
      </c>
      <c r="C641" s="849" t="s">
        <v>1898</v>
      </c>
      <c r="D641" s="850"/>
      <c r="E641" s="852" t="s">
        <v>1899</v>
      </c>
      <c r="F641" s="587"/>
    </row>
    <row r="642" spans="1:6" ht="15.6" customHeight="1" x14ac:dyDescent="0.25">
      <c r="A642" s="435" t="s">
        <v>57</v>
      </c>
      <c r="B642" s="436"/>
      <c r="C642" s="436"/>
      <c r="D642" s="551"/>
      <c r="E642" s="552"/>
      <c r="F642" s="436"/>
    </row>
    <row r="643" spans="1:6" ht="15.6" customHeight="1" x14ac:dyDescent="0.25">
      <c r="A643" s="5" t="s">
        <v>39</v>
      </c>
      <c r="B643" s="21"/>
      <c r="C643" s="74" t="s">
        <v>1991</v>
      </c>
      <c r="D643" s="21"/>
      <c r="E643" s="43"/>
      <c r="F643" s="21"/>
    </row>
    <row r="644" spans="1:6" ht="15.6" customHeight="1" x14ac:dyDescent="0.25">
      <c r="A644" s="5" t="s">
        <v>38</v>
      </c>
      <c r="B644" s="21"/>
      <c r="C644" s="77" t="s">
        <v>1991</v>
      </c>
      <c r="D644" s="21"/>
      <c r="E644" s="43"/>
      <c r="F644" s="45"/>
    </row>
    <row r="645" spans="1:6" s="22" customFormat="1" ht="15.6" customHeight="1" x14ac:dyDescent="0.25">
      <c r="A645" s="72" t="s">
        <v>40</v>
      </c>
      <c r="B645" s="21"/>
      <c r="C645" s="74" t="s">
        <v>1991</v>
      </c>
      <c r="D645" s="21"/>
      <c r="E645" s="43"/>
      <c r="F645" s="21"/>
    </row>
    <row r="646" spans="1:6" s="22" customFormat="1" ht="15.6" customHeight="1" x14ac:dyDescent="0.25">
      <c r="A646" s="72" t="s">
        <v>41</v>
      </c>
      <c r="B646" s="21"/>
      <c r="C646" s="74" t="s">
        <v>1991</v>
      </c>
      <c r="D646" s="21"/>
      <c r="E646" s="43"/>
      <c r="F646" s="45"/>
    </row>
    <row r="647" spans="1:6" s="15" customFormat="1" ht="15.6" customHeight="1" x14ac:dyDescent="0.25">
      <c r="A647" s="645" t="s">
        <v>2682</v>
      </c>
      <c r="B647" s="572"/>
      <c r="C647" s="14"/>
      <c r="D647" s="14"/>
      <c r="E647" s="14"/>
      <c r="F647" s="14"/>
    </row>
    <row r="648" spans="1:6" ht="15.6" customHeight="1" x14ac:dyDescent="0.25">
      <c r="A648" s="5" t="s">
        <v>34</v>
      </c>
      <c r="B648" s="97"/>
      <c r="C648" s="16" t="s">
        <v>1991</v>
      </c>
      <c r="D648" s="100"/>
      <c r="E648" s="99"/>
      <c r="F648" s="100"/>
    </row>
    <row r="649" spans="1:6" ht="15.6" customHeight="1" x14ac:dyDescent="0.25">
      <c r="A649" s="5" t="s">
        <v>35</v>
      </c>
      <c r="B649" s="97"/>
      <c r="C649" s="16" t="s">
        <v>1991</v>
      </c>
      <c r="D649" s="100"/>
      <c r="E649" s="99"/>
      <c r="F649" s="100"/>
    </row>
    <row r="650" spans="1:6" ht="15.6" customHeight="1" x14ac:dyDescent="0.25">
      <c r="A650" s="5" t="s">
        <v>36</v>
      </c>
      <c r="B650" s="97"/>
      <c r="C650" s="16" t="s">
        <v>1991</v>
      </c>
      <c r="D650" s="100"/>
      <c r="E650" s="99"/>
      <c r="F650" s="100"/>
    </row>
    <row r="651" spans="1:6" ht="15.6" customHeight="1" x14ac:dyDescent="0.25">
      <c r="A651" s="5" t="s">
        <v>37</v>
      </c>
      <c r="B651" s="97"/>
      <c r="C651" s="16" t="s">
        <v>1991</v>
      </c>
      <c r="D651" s="100"/>
      <c r="E651" s="99"/>
      <c r="F651" s="100"/>
    </row>
    <row r="652" spans="1:6" ht="15.6" customHeight="1" x14ac:dyDescent="0.25">
      <c r="A652" s="435" t="s">
        <v>57</v>
      </c>
      <c r="B652" s="436"/>
      <c r="C652" s="436"/>
      <c r="D652" s="551"/>
      <c r="E652" s="552"/>
      <c r="F652" s="436"/>
    </row>
    <row r="653" spans="1:6" s="8" customFormat="1" ht="15.6" customHeight="1" x14ac:dyDescent="0.25">
      <c r="A653" s="18" t="s">
        <v>39</v>
      </c>
      <c r="B653" s="72"/>
      <c r="C653" s="32" t="s">
        <v>1991</v>
      </c>
      <c r="D653" s="21"/>
      <c r="E653" s="562"/>
      <c r="F653" s="32"/>
    </row>
    <row r="654" spans="1:6" s="8" customFormat="1" ht="15.6" customHeight="1" x14ac:dyDescent="0.25">
      <c r="A654" s="18" t="s">
        <v>38</v>
      </c>
      <c r="B654" s="72"/>
      <c r="C654" s="32" t="s">
        <v>1991</v>
      </c>
      <c r="D654" s="21"/>
      <c r="E654" s="562"/>
      <c r="F654" s="32"/>
    </row>
    <row r="655" spans="1:6" s="22" customFormat="1" ht="15.6" customHeight="1" x14ac:dyDescent="0.25">
      <c r="A655" s="72" t="s">
        <v>40</v>
      </c>
      <c r="B655" s="1148" t="s">
        <v>2164</v>
      </c>
      <c r="C655" s="1148" t="s">
        <v>1986</v>
      </c>
      <c r="D655" s="61"/>
      <c r="E655" s="61"/>
      <c r="F655" s="61"/>
    </row>
    <row r="656" spans="1:6" s="22" customFormat="1" ht="15.6" customHeight="1" x14ac:dyDescent="0.25">
      <c r="A656" s="72" t="s">
        <v>41</v>
      </c>
      <c r="B656" s="1148" t="s">
        <v>2164</v>
      </c>
      <c r="C656" s="1148" t="s">
        <v>1986</v>
      </c>
      <c r="D656" s="61"/>
      <c r="E656" s="61"/>
      <c r="F656" s="61"/>
    </row>
    <row r="657" spans="1:12" s="2" customFormat="1" ht="15.6" customHeight="1" x14ac:dyDescent="0.25">
      <c r="A657" s="59" t="s">
        <v>2683</v>
      </c>
      <c r="B657" s="59"/>
      <c r="C657" s="59"/>
      <c r="D657" s="59"/>
      <c r="E657" s="59"/>
      <c r="F657" s="59"/>
    </row>
    <row r="658" spans="1:12" s="13" customFormat="1" ht="15.6" customHeight="1" x14ac:dyDescent="0.25">
      <c r="A658" s="11" t="s">
        <v>3</v>
      </c>
      <c r="B658" s="11"/>
      <c r="C658" s="11"/>
      <c r="D658" s="11"/>
      <c r="E658" s="12"/>
      <c r="F658" s="11"/>
    </row>
    <row r="659" spans="1:12" s="15" customFormat="1" ht="15.6" customHeight="1" x14ac:dyDescent="0.25">
      <c r="A659" s="645" t="s">
        <v>61</v>
      </c>
      <c r="B659" s="572"/>
      <c r="C659" s="14"/>
      <c r="D659" s="14"/>
      <c r="E659" s="14"/>
      <c r="F659" s="14"/>
    </row>
    <row r="660" spans="1:12" s="39" customFormat="1" ht="15.6" customHeight="1" x14ac:dyDescent="0.25">
      <c r="A660" s="5" t="s">
        <v>34</v>
      </c>
      <c r="B660" s="727" t="s">
        <v>2768</v>
      </c>
      <c r="C660" s="768" t="s">
        <v>1338</v>
      </c>
      <c r="D660" s="768" t="s">
        <v>2485</v>
      </c>
      <c r="E660" s="768" t="s">
        <v>1340</v>
      </c>
      <c r="F660" s="768" t="s">
        <v>2769</v>
      </c>
      <c r="G660" s="712"/>
    </row>
    <row r="661" spans="1:12" s="39" customFormat="1" ht="15.6" customHeight="1" x14ac:dyDescent="0.25">
      <c r="A661" s="5" t="s">
        <v>35</v>
      </c>
      <c r="B661" s="769" t="s">
        <v>2770</v>
      </c>
      <c r="C661" s="770" t="s">
        <v>1338</v>
      </c>
      <c r="D661" s="771" t="s">
        <v>2486</v>
      </c>
      <c r="E661" s="770" t="s">
        <v>1340</v>
      </c>
      <c r="F661" s="770" t="s">
        <v>2771</v>
      </c>
      <c r="G661" s="712"/>
    </row>
    <row r="662" spans="1:12" ht="15.6" customHeight="1" x14ac:dyDescent="0.25">
      <c r="A662" s="5" t="s">
        <v>36</v>
      </c>
      <c r="B662" s="727" t="s">
        <v>2768</v>
      </c>
      <c r="C662" s="727" t="s">
        <v>1338</v>
      </c>
      <c r="D662" s="727" t="s">
        <v>2485</v>
      </c>
      <c r="E662" s="727" t="s">
        <v>1340</v>
      </c>
      <c r="F662" s="727" t="s">
        <v>2769</v>
      </c>
    </row>
    <row r="663" spans="1:12" ht="15.6" customHeight="1" x14ac:dyDescent="0.25">
      <c r="A663" s="5" t="s">
        <v>37</v>
      </c>
      <c r="B663" s="727" t="s">
        <v>2770</v>
      </c>
      <c r="C663" s="727" t="s">
        <v>1338</v>
      </c>
      <c r="D663" s="727" t="s">
        <v>2486</v>
      </c>
      <c r="E663" s="727" t="s">
        <v>1340</v>
      </c>
      <c r="F663" s="727" t="s">
        <v>2771</v>
      </c>
    </row>
    <row r="664" spans="1:12" ht="15.6" customHeight="1" x14ac:dyDescent="0.25">
      <c r="A664" s="435" t="s">
        <v>57</v>
      </c>
      <c r="B664" s="436"/>
      <c r="C664" s="436"/>
      <c r="D664" s="551"/>
      <c r="E664" s="552"/>
      <c r="F664" s="436"/>
    </row>
    <row r="665" spans="1:12" ht="15.6" customHeight="1" x14ac:dyDescent="0.25">
      <c r="A665" s="5" t="s">
        <v>39</v>
      </c>
      <c r="B665" s="986" t="s">
        <v>2386</v>
      </c>
      <c r="C665" s="986" t="s">
        <v>5</v>
      </c>
      <c r="D665" s="986" t="s">
        <v>1269</v>
      </c>
      <c r="E665" s="986" t="s">
        <v>1170</v>
      </c>
      <c r="F665" s="986" t="s">
        <v>3003</v>
      </c>
    </row>
    <row r="666" spans="1:12" ht="15.6" customHeight="1" x14ac:dyDescent="0.25">
      <c r="A666" s="5" t="s">
        <v>38</v>
      </c>
      <c r="B666" s="32"/>
      <c r="C666" s="32" t="s">
        <v>1991</v>
      </c>
      <c r="D666" s="32"/>
      <c r="E666" s="32"/>
      <c r="F666" s="32"/>
    </row>
    <row r="667" spans="1:12" s="22" customFormat="1" ht="15.6" customHeight="1" x14ac:dyDescent="0.25">
      <c r="A667" s="72" t="s">
        <v>40</v>
      </c>
      <c r="B667" s="5"/>
      <c r="C667" s="32" t="s">
        <v>1991</v>
      </c>
      <c r="D667" s="75"/>
      <c r="E667" s="75"/>
      <c r="F667" s="75"/>
    </row>
    <row r="668" spans="1:12" s="22" customFormat="1" ht="15.6" customHeight="1" x14ac:dyDescent="0.25">
      <c r="A668" s="72" t="s">
        <v>41</v>
      </c>
      <c r="B668" s="5"/>
      <c r="C668" s="32" t="s">
        <v>1991</v>
      </c>
      <c r="D668" s="75"/>
      <c r="E668" s="75"/>
      <c r="F668" s="75"/>
    </row>
    <row r="669" spans="1:12" s="15" customFormat="1" ht="15.6" customHeight="1" x14ac:dyDescent="0.25">
      <c r="A669" s="645" t="s">
        <v>62</v>
      </c>
      <c r="B669" s="572"/>
      <c r="C669" s="14"/>
      <c r="D669" s="14"/>
      <c r="E669" s="14"/>
      <c r="F669" s="14"/>
    </row>
    <row r="670" spans="1:12" ht="15.6" customHeight="1" x14ac:dyDescent="0.25">
      <c r="A670" s="5" t="s">
        <v>34</v>
      </c>
      <c r="B670" s="38"/>
      <c r="C670" s="38" t="s">
        <v>1991</v>
      </c>
      <c r="D670" s="38"/>
      <c r="E670" s="38"/>
      <c r="F670" s="38"/>
    </row>
    <row r="671" spans="1:12" ht="15.6" customHeight="1" x14ac:dyDescent="0.25">
      <c r="A671" s="5" t="s">
        <v>35</v>
      </c>
      <c r="B671" s="38"/>
      <c r="C671" s="38" t="s">
        <v>1991</v>
      </c>
      <c r="D671" s="38"/>
      <c r="E671" s="38"/>
      <c r="F671" s="38"/>
    </row>
    <row r="672" spans="1:12" s="8" customFormat="1" ht="15.6" customHeight="1" x14ac:dyDescent="0.25">
      <c r="A672" s="18" t="s">
        <v>36</v>
      </c>
      <c r="B672" s="38"/>
      <c r="C672" s="32" t="s">
        <v>1991</v>
      </c>
      <c r="D672" s="32"/>
      <c r="E672" s="38"/>
      <c r="F672" s="38"/>
      <c r="G672" s="3"/>
      <c r="H672" s="3"/>
      <c r="I672" s="3"/>
      <c r="J672" s="3"/>
      <c r="K672" s="3"/>
      <c r="L672" s="3"/>
    </row>
    <row r="673" spans="1:12" s="8" customFormat="1" ht="15.6" customHeight="1" x14ac:dyDescent="0.25">
      <c r="A673" s="18" t="s">
        <v>37</v>
      </c>
      <c r="B673" s="38"/>
      <c r="C673" s="32" t="s">
        <v>1991</v>
      </c>
      <c r="D673" s="32"/>
      <c r="E673" s="38"/>
      <c r="F673" s="32"/>
      <c r="G673" s="3"/>
      <c r="H673" s="3"/>
      <c r="I673" s="3"/>
      <c r="J673" s="3"/>
      <c r="K673" s="3"/>
      <c r="L673" s="3"/>
    </row>
    <row r="674" spans="1:12" ht="15.6" customHeight="1" x14ac:dyDescent="0.25">
      <c r="A674" s="435" t="s">
        <v>57</v>
      </c>
      <c r="B674" s="436"/>
      <c r="C674" s="436"/>
      <c r="D674" s="551"/>
      <c r="E674" s="552"/>
      <c r="F674" s="436"/>
    </row>
    <row r="675" spans="1:12" ht="15.6" customHeight="1" x14ac:dyDescent="0.25">
      <c r="A675" s="5" t="s">
        <v>39</v>
      </c>
      <c r="B675" s="681"/>
      <c r="C675" s="74" t="s">
        <v>1991</v>
      </c>
      <c r="D675" s="681"/>
      <c r="E675" s="682"/>
      <c r="F675" s="681"/>
    </row>
    <row r="676" spans="1:12" ht="15.6" customHeight="1" x14ac:dyDescent="0.25">
      <c r="A676" s="5" t="s">
        <v>38</v>
      </c>
      <c r="B676" s="681"/>
      <c r="C676" s="74" t="s">
        <v>1991</v>
      </c>
      <c r="D676" s="681"/>
      <c r="E676" s="682"/>
      <c r="F676" s="681"/>
    </row>
    <row r="677" spans="1:12" s="22" customFormat="1" ht="15.6" customHeight="1" x14ac:dyDescent="0.25">
      <c r="A677" s="72" t="s">
        <v>40</v>
      </c>
      <c r="B677" s="681"/>
      <c r="C677" s="74" t="s">
        <v>1991</v>
      </c>
      <c r="D677" s="681"/>
      <c r="E677" s="682"/>
      <c r="F677" s="681"/>
    </row>
    <row r="678" spans="1:12" s="22" customFormat="1" ht="15.6" customHeight="1" x14ac:dyDescent="0.25">
      <c r="A678" s="72" t="s">
        <v>41</v>
      </c>
      <c r="B678" s="681"/>
      <c r="C678" s="74" t="s">
        <v>1991</v>
      </c>
      <c r="D678" s="681"/>
      <c r="E678" s="682"/>
      <c r="F678" s="681"/>
    </row>
    <row r="679" spans="1:12" s="15" customFormat="1" ht="15.6" customHeight="1" x14ac:dyDescent="0.25">
      <c r="A679" s="645" t="s">
        <v>63</v>
      </c>
      <c r="B679" s="572"/>
      <c r="C679" s="14"/>
      <c r="D679" s="14"/>
      <c r="E679" s="14"/>
      <c r="F679" s="14"/>
    </row>
    <row r="680" spans="1:12" ht="15.6" customHeight="1" x14ac:dyDescent="0.25">
      <c r="A680" s="5" t="s">
        <v>34</v>
      </c>
      <c r="B680" s="38"/>
      <c r="C680" s="32" t="s">
        <v>1991</v>
      </c>
      <c r="D680" s="38"/>
      <c r="E680" s="32"/>
      <c r="F680" s="32"/>
    </row>
    <row r="681" spans="1:12" ht="15.6" customHeight="1" x14ac:dyDescent="0.25">
      <c r="A681" s="5" t="s">
        <v>35</v>
      </c>
      <c r="B681" s="38"/>
      <c r="C681" s="32" t="s">
        <v>1991</v>
      </c>
      <c r="D681" s="38"/>
      <c r="E681" s="32"/>
      <c r="F681" s="32"/>
    </row>
    <row r="682" spans="1:12" ht="15.6" customHeight="1" x14ac:dyDescent="0.25">
      <c r="A682" s="5" t="s">
        <v>36</v>
      </c>
      <c r="B682" s="32"/>
      <c r="C682" s="32" t="s">
        <v>1991</v>
      </c>
      <c r="D682" s="38"/>
      <c r="E682" s="32"/>
      <c r="F682" s="32"/>
    </row>
    <row r="683" spans="1:12" ht="15.6" customHeight="1" x14ac:dyDescent="0.25">
      <c r="A683" s="5" t="s">
        <v>37</v>
      </c>
      <c r="B683" s="32"/>
      <c r="C683" s="32" t="s">
        <v>1991</v>
      </c>
      <c r="D683" s="32"/>
      <c r="E683" s="32"/>
      <c r="F683" s="32"/>
    </row>
    <row r="684" spans="1:12" ht="15.6" customHeight="1" x14ac:dyDescent="0.25">
      <c r="A684" s="435" t="s">
        <v>57</v>
      </c>
      <c r="B684" s="436"/>
      <c r="C684" s="436"/>
      <c r="D684" s="551"/>
      <c r="E684" s="552"/>
      <c r="F684" s="436"/>
    </row>
    <row r="685" spans="1:12" ht="15.6" customHeight="1" x14ac:dyDescent="0.25">
      <c r="A685" s="5" t="s">
        <v>39</v>
      </c>
      <c r="B685" s="32"/>
      <c r="C685" s="32" t="s">
        <v>1991</v>
      </c>
      <c r="D685" s="74"/>
      <c r="E685" s="38"/>
      <c r="F685" s="5"/>
    </row>
    <row r="686" spans="1:12" ht="15.6" customHeight="1" x14ac:dyDescent="0.25">
      <c r="A686" s="5" t="s">
        <v>38</v>
      </c>
      <c r="B686" s="32"/>
      <c r="C686" s="32" t="s">
        <v>1991</v>
      </c>
      <c r="D686" s="74"/>
      <c r="E686" s="38"/>
      <c r="F686" s="5"/>
    </row>
    <row r="687" spans="1:12" s="22" customFormat="1" ht="15.6" customHeight="1" x14ac:dyDescent="0.25">
      <c r="A687" s="72" t="s">
        <v>40</v>
      </c>
      <c r="B687" s="61"/>
      <c r="C687" s="648" t="s">
        <v>1991</v>
      </c>
      <c r="D687" s="79"/>
      <c r="E687" s="79"/>
      <c r="F687" s="79"/>
    </row>
    <row r="688" spans="1:12" s="22" customFormat="1" ht="15.6" customHeight="1" x14ac:dyDescent="0.25">
      <c r="A688" s="72" t="s">
        <v>41</v>
      </c>
      <c r="B688" s="61"/>
      <c r="C688" s="648" t="s">
        <v>1991</v>
      </c>
      <c r="D688" s="79"/>
      <c r="E688" s="79"/>
      <c r="F688" s="79"/>
    </row>
    <row r="689" spans="1:6" s="15" customFormat="1" ht="15.6" customHeight="1" x14ac:dyDescent="0.25">
      <c r="A689" s="645" t="s">
        <v>64</v>
      </c>
      <c r="B689" s="572"/>
      <c r="C689" s="14"/>
      <c r="D689" s="14"/>
      <c r="E689" s="14"/>
      <c r="F689" s="14"/>
    </row>
    <row r="690" spans="1:6" x14ac:dyDescent="0.25">
      <c r="A690" s="70" t="s">
        <v>34</v>
      </c>
      <c r="B690" s="848" t="s">
        <v>2016</v>
      </c>
      <c r="C690" s="849" t="s">
        <v>1896</v>
      </c>
      <c r="D690" s="850"/>
      <c r="E690" s="851" t="s">
        <v>1327</v>
      </c>
      <c r="F690" s="16"/>
    </row>
    <row r="691" spans="1:6" x14ac:dyDescent="0.25">
      <c r="A691" s="70" t="s">
        <v>35</v>
      </c>
      <c r="B691" s="848" t="s">
        <v>2016</v>
      </c>
      <c r="C691" s="849" t="s">
        <v>1896</v>
      </c>
      <c r="D691" s="850"/>
      <c r="E691" s="851" t="s">
        <v>1327</v>
      </c>
      <c r="F691" s="16"/>
    </row>
    <row r="692" spans="1:6" x14ac:dyDescent="0.25">
      <c r="A692" s="70" t="s">
        <v>36</v>
      </c>
      <c r="B692" s="849" t="s">
        <v>2015</v>
      </c>
      <c r="C692" s="849" t="s">
        <v>1898</v>
      </c>
      <c r="D692" s="850"/>
      <c r="E692" s="852" t="s">
        <v>1899</v>
      </c>
      <c r="F692" s="587"/>
    </row>
    <row r="693" spans="1:6" x14ac:dyDescent="0.25">
      <c r="A693" s="70" t="s">
        <v>37</v>
      </c>
      <c r="B693" s="849" t="s">
        <v>2015</v>
      </c>
      <c r="C693" s="849" t="s">
        <v>1898</v>
      </c>
      <c r="D693" s="850"/>
      <c r="E693" s="852" t="s">
        <v>1899</v>
      </c>
      <c r="F693" s="587"/>
    </row>
    <row r="694" spans="1:6" ht="15.6" customHeight="1" x14ac:dyDescent="0.25">
      <c r="A694" s="435" t="s">
        <v>57</v>
      </c>
      <c r="B694" s="436"/>
      <c r="C694" s="436"/>
      <c r="D694" s="551"/>
      <c r="E694" s="552"/>
      <c r="F694" s="436"/>
    </row>
    <row r="695" spans="1:6" ht="15.6" customHeight="1" x14ac:dyDescent="0.25">
      <c r="A695" s="5" t="s">
        <v>39</v>
      </c>
      <c r="B695" s="21"/>
      <c r="C695" s="21"/>
      <c r="D695" s="21"/>
      <c r="E695" s="43"/>
      <c r="F695" s="21"/>
    </row>
    <row r="696" spans="1:6" ht="15.6" customHeight="1" x14ac:dyDescent="0.25">
      <c r="A696" s="5" t="s">
        <v>38</v>
      </c>
      <c r="B696" s="21"/>
      <c r="C696" s="43"/>
      <c r="D696" s="21"/>
      <c r="E696" s="43"/>
      <c r="F696" s="45"/>
    </row>
    <row r="697" spans="1:6" s="22" customFormat="1" ht="15.6" customHeight="1" x14ac:dyDescent="0.25">
      <c r="A697" s="72" t="s">
        <v>40</v>
      </c>
      <c r="B697" s="21"/>
      <c r="C697" s="21"/>
      <c r="D697" s="21"/>
      <c r="E697" s="43"/>
      <c r="F697" s="21"/>
    </row>
    <row r="698" spans="1:6" s="22" customFormat="1" ht="15.6" customHeight="1" x14ac:dyDescent="0.25">
      <c r="A698" s="72" t="s">
        <v>41</v>
      </c>
      <c r="B698" s="21"/>
      <c r="C698" s="21"/>
      <c r="D698" s="21"/>
      <c r="E698" s="43"/>
      <c r="F698" s="45"/>
    </row>
    <row r="699" spans="1:6" s="15" customFormat="1" ht="15.6" customHeight="1" x14ac:dyDescent="0.25">
      <c r="A699" s="645" t="s">
        <v>65</v>
      </c>
      <c r="B699" s="572"/>
      <c r="C699" s="14"/>
      <c r="D699" s="14"/>
      <c r="E699" s="14"/>
      <c r="F699" s="14"/>
    </row>
    <row r="700" spans="1:6" ht="15.6" customHeight="1" x14ac:dyDescent="0.25">
      <c r="A700" s="5" t="s">
        <v>34</v>
      </c>
      <c r="B700" s="97"/>
      <c r="C700" s="97"/>
      <c r="D700" s="100"/>
      <c r="E700" s="99"/>
      <c r="F700" s="100"/>
    </row>
    <row r="701" spans="1:6" ht="23.45" customHeight="1" x14ac:dyDescent="0.25">
      <c r="A701" s="5" t="s">
        <v>35</v>
      </c>
      <c r="B701" s="1683" t="s">
        <v>3159</v>
      </c>
      <c r="C701" s="1684"/>
      <c r="D701" s="100"/>
      <c r="E701" s="99"/>
      <c r="F701" s="100"/>
    </row>
    <row r="702" spans="1:6" ht="15.6" customHeight="1" x14ac:dyDescent="0.25">
      <c r="A702" s="5" t="s">
        <v>36</v>
      </c>
      <c r="B702" s="1398"/>
      <c r="C702" s="1321"/>
      <c r="D702" s="100"/>
      <c r="E702" s="99"/>
      <c r="F702" s="100"/>
    </row>
    <row r="703" spans="1:6" ht="15.6" customHeight="1" x14ac:dyDescent="0.25">
      <c r="A703" s="5" t="s">
        <v>37</v>
      </c>
      <c r="B703" s="97"/>
      <c r="C703" s="97"/>
      <c r="D703" s="100"/>
      <c r="E703" s="99"/>
      <c r="F703" s="100"/>
    </row>
    <row r="704" spans="1:6" ht="15.6" customHeight="1" x14ac:dyDescent="0.25">
      <c r="A704" s="435" t="s">
        <v>57</v>
      </c>
      <c r="B704" s="436"/>
      <c r="C704" s="436"/>
      <c r="D704" s="551"/>
      <c r="E704" s="552"/>
      <c r="F704" s="436"/>
    </row>
    <row r="705" spans="1:6" s="8" customFormat="1" ht="15.6" customHeight="1" x14ac:dyDescent="0.25">
      <c r="A705" s="18" t="s">
        <v>39</v>
      </c>
      <c r="B705" s="72"/>
      <c r="C705" s="32"/>
      <c r="D705" s="21"/>
      <c r="E705" s="562"/>
      <c r="F705" s="32"/>
    </row>
    <row r="706" spans="1:6" s="8" customFormat="1" ht="15.6" customHeight="1" x14ac:dyDescent="0.25">
      <c r="A706" s="18" t="s">
        <v>38</v>
      </c>
      <c r="B706" s="72"/>
      <c r="C706" s="32"/>
      <c r="D706" s="21"/>
      <c r="E706" s="562"/>
      <c r="F706" s="32"/>
    </row>
    <row r="707" spans="1:6" s="22" customFormat="1" ht="15.6" customHeight="1" x14ac:dyDescent="0.25">
      <c r="A707" s="72" t="s">
        <v>40</v>
      </c>
      <c r="B707" s="5"/>
      <c r="C707" s="5"/>
      <c r="D707" s="61"/>
      <c r="E707" s="61"/>
      <c r="F707" s="61"/>
    </row>
    <row r="708" spans="1:6" s="22" customFormat="1" ht="15.6" customHeight="1" x14ac:dyDescent="0.25">
      <c r="A708" s="72" t="s">
        <v>41</v>
      </c>
      <c r="B708" s="5"/>
      <c r="C708" s="5"/>
      <c r="D708" s="61"/>
      <c r="E708" s="61"/>
      <c r="F708" s="61"/>
    </row>
  </sheetData>
  <autoFilter ref="C1:C498" xr:uid="{00000000-0009-0000-0000-000007000000}"/>
  <mergeCells count="4">
    <mergeCell ref="A31:F31"/>
    <mergeCell ref="A32:F32"/>
    <mergeCell ref="B444:D444"/>
    <mergeCell ref="B701:C70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53ED4-616A-4A36-93F6-87F9CB189614}">
  <dimension ref="A1:F513"/>
  <sheetViews>
    <sheetView topLeftCell="A21" zoomScale="70" zoomScaleNormal="70" workbookViewId="0">
      <selection activeCell="E514" sqref="E514"/>
    </sheetView>
  </sheetViews>
  <sheetFormatPr defaultColWidth="10.875" defaultRowHeight="15.75" x14ac:dyDescent="0.25"/>
  <cols>
    <col min="1" max="1" width="32.625" style="3" bestFit="1" customWidth="1"/>
    <col min="2" max="2" width="23.125" style="3" customWidth="1"/>
    <col min="3" max="3" width="53.875" style="3" bestFit="1" customWidth="1"/>
    <col min="4" max="4" width="87.125" style="3" bestFit="1" customWidth="1"/>
    <col min="5" max="5" width="63" style="8" customWidth="1"/>
    <col min="6" max="6" width="255.625" style="26" bestFit="1" customWidth="1"/>
    <col min="7" max="7" width="143.875" customWidth="1"/>
  </cols>
  <sheetData>
    <row r="1" spans="1:6" x14ac:dyDescent="0.25">
      <c r="A1" s="1"/>
      <c r="B1" s="1"/>
      <c r="C1" s="1"/>
      <c r="D1" s="1"/>
      <c r="E1" s="563"/>
      <c r="F1" s="1"/>
    </row>
    <row r="2" spans="1:6" ht="12.95" customHeight="1" x14ac:dyDescent="0.25">
      <c r="A2" s="1"/>
      <c r="B2" s="1"/>
      <c r="C2" s="1"/>
      <c r="D2" s="538" t="s">
        <v>12</v>
      </c>
      <c r="E2" s="563"/>
      <c r="F2" s="1"/>
    </row>
    <row r="3" spans="1:6" ht="15" customHeight="1" x14ac:dyDescent="0.25">
      <c r="A3" s="1"/>
      <c r="B3" s="1"/>
      <c r="C3" s="1"/>
      <c r="D3" s="538" t="s">
        <v>42</v>
      </c>
      <c r="E3" s="563"/>
      <c r="F3" s="1"/>
    </row>
    <row r="4" spans="1:6" x14ac:dyDescent="0.25">
      <c r="A4" s="1"/>
      <c r="B4" s="538"/>
      <c r="C4" s="1"/>
      <c r="D4" s="538" t="s">
        <v>13</v>
      </c>
      <c r="E4" s="563"/>
      <c r="F4" s="1"/>
    </row>
    <row r="5" spans="1:6" ht="15" customHeight="1" x14ac:dyDescent="0.25">
      <c r="A5" s="1"/>
      <c r="B5" s="1"/>
      <c r="C5" s="1"/>
      <c r="D5" s="538" t="s">
        <v>2495</v>
      </c>
      <c r="E5" s="563"/>
      <c r="F5" s="1"/>
    </row>
    <row r="6" spans="1:6" ht="15" customHeight="1" x14ac:dyDescent="0.25">
      <c r="A6" s="1"/>
      <c r="B6" s="1"/>
      <c r="C6" s="1"/>
      <c r="D6" s="538" t="s">
        <v>48</v>
      </c>
      <c r="E6" s="563"/>
      <c r="F6" s="1"/>
    </row>
    <row r="7" spans="1:6" ht="15" customHeight="1" x14ac:dyDescent="0.25">
      <c r="A7" s="1"/>
      <c r="B7" s="1"/>
      <c r="C7" s="1"/>
      <c r="D7" s="538"/>
      <c r="E7" s="563"/>
      <c r="F7" s="1"/>
    </row>
    <row r="8" spans="1:6" ht="15.6" customHeight="1" x14ac:dyDescent="0.25">
      <c r="A8" s="1"/>
      <c r="B8" s="1"/>
      <c r="C8" s="1"/>
      <c r="D8" s="561" t="s">
        <v>43</v>
      </c>
      <c r="E8" s="563"/>
      <c r="F8" s="1"/>
    </row>
    <row r="9" spans="1:6" ht="15.6" customHeight="1" x14ac:dyDescent="0.25">
      <c r="A9" s="1"/>
      <c r="B9" s="1"/>
      <c r="C9" s="1"/>
      <c r="D9" s="564" t="s">
        <v>2174</v>
      </c>
      <c r="E9" s="563"/>
      <c r="F9" s="1"/>
    </row>
    <row r="10" spans="1:6" ht="15.6" customHeight="1" x14ac:dyDescent="0.25">
      <c r="A10" s="1"/>
      <c r="B10" s="1"/>
      <c r="C10" s="1"/>
      <c r="D10" s="561" t="s">
        <v>3285</v>
      </c>
      <c r="E10" s="563"/>
      <c r="F10" s="1"/>
    </row>
    <row r="11" spans="1:6" x14ac:dyDescent="0.25">
      <c r="C11" s="559"/>
      <c r="D11" s="537"/>
      <c r="E11" s="563"/>
    </row>
    <row r="12" spans="1:6" x14ac:dyDescent="0.25">
      <c r="D12" s="6"/>
      <c r="E12" s="563"/>
    </row>
    <row r="13" spans="1:6" x14ac:dyDescent="0.25">
      <c r="D13" s="1"/>
    </row>
    <row r="14" spans="1:6" x14ac:dyDescent="0.25">
      <c r="A14" s="522" t="s">
        <v>10</v>
      </c>
      <c r="B14" s="565" t="s">
        <v>23</v>
      </c>
      <c r="C14" s="9" t="s">
        <v>3170</v>
      </c>
      <c r="D14" s="1461" t="s">
        <v>3304</v>
      </c>
      <c r="E14" s="657"/>
      <c r="F14" s="3"/>
    </row>
    <row r="15" spans="1:6" x14ac:dyDescent="0.25">
      <c r="A15" s="704" t="s">
        <v>1</v>
      </c>
      <c r="B15" s="743">
        <f>COUNTIF($B$35:$B$513,"*13ANT.*")-COUNTIF($B$35:$B$513,"*13ANT.L*")</f>
        <v>36</v>
      </c>
      <c r="C15" s="53">
        <f>ROUND(B15/$B$31*100,2)</f>
        <v>24</v>
      </c>
      <c r="D15" s="1461"/>
      <c r="E15" s="1541"/>
      <c r="F15" s="3"/>
    </row>
    <row r="16" spans="1:6" x14ac:dyDescent="0.25">
      <c r="A16" s="705" t="s">
        <v>28</v>
      </c>
      <c r="B16" s="749">
        <f>COUNTIF($B$35:$B$513,"*13ANT.L*")/2</f>
        <v>16</v>
      </c>
      <c r="C16" s="476"/>
      <c r="D16" s="1553">
        <f>B16/$B$32*$C$32</f>
        <v>7.6190476190476186</v>
      </c>
      <c r="E16" s="658"/>
      <c r="F16" s="39"/>
    </row>
    <row r="17" spans="1:6" x14ac:dyDescent="0.25">
      <c r="A17" s="704" t="s">
        <v>5</v>
      </c>
      <c r="B17" s="995">
        <f>COUNTIF($B$35:$B$513,"*13HIS.*")-COUNTIF($B$35:$B$513,"*13HIS.L*")</f>
        <v>25</v>
      </c>
      <c r="C17" s="53">
        <f>ROUND(B17/$B$31*100,2)</f>
        <v>16.670000000000002</v>
      </c>
      <c r="D17" s="1553"/>
      <c r="E17" s="40"/>
      <c r="F17" s="3"/>
    </row>
    <row r="18" spans="1:6" x14ac:dyDescent="0.25">
      <c r="A18" s="705" t="s">
        <v>29</v>
      </c>
      <c r="B18" s="1053">
        <f>COUNTIF($B$35:$B$513,"*13HIS.L*")/2</f>
        <v>15</v>
      </c>
      <c r="C18" s="476"/>
      <c r="D18" s="1553">
        <f>B18/$B$32*$C$32</f>
        <v>7.1428571428571423</v>
      </c>
      <c r="E18" s="658"/>
      <c r="F18" s="39"/>
    </row>
    <row r="19" spans="1:6" x14ac:dyDescent="0.25">
      <c r="A19" s="704" t="s">
        <v>20</v>
      </c>
      <c r="B19" s="847">
        <f>COUNTIF($B$35:$B$513,"*13FIZ.*")-COUNTIF($B$35:$B$513,"*13FIZ.L*")</f>
        <v>22</v>
      </c>
      <c r="C19" s="53">
        <f>ROUND(B19/$B$31*100,2)</f>
        <v>14.67</v>
      </c>
      <c r="D19" s="1553"/>
      <c r="E19" s="658"/>
      <c r="F19" s="3"/>
    </row>
    <row r="20" spans="1:6" x14ac:dyDescent="0.25">
      <c r="A20" s="705" t="s">
        <v>26</v>
      </c>
      <c r="B20" s="837">
        <f>COUNTIF($B$35:$B$513,"*13FIZ.L*")/2</f>
        <v>16</v>
      </c>
      <c r="C20" s="476"/>
      <c r="D20" s="1553">
        <f>B20/$B$32*$C$32</f>
        <v>7.6190476190476186</v>
      </c>
      <c r="E20" s="658"/>
      <c r="F20" s="39"/>
    </row>
    <row r="21" spans="1:6" x14ac:dyDescent="0.25">
      <c r="A21" s="706" t="s">
        <v>53</v>
      </c>
      <c r="B21" s="1237">
        <f>COUNTIF($B$35:$B$513,"*13BIS*")-COUNTIF($B$35:$B$513,"*13BIS.L*")</f>
        <v>22</v>
      </c>
      <c r="C21" s="53">
        <f>ROUND(B21/$B$31*100,2)</f>
        <v>14.67</v>
      </c>
      <c r="D21" s="1553"/>
      <c r="E21" s="559"/>
      <c r="F21" s="3"/>
    </row>
    <row r="22" spans="1:6" x14ac:dyDescent="0.25">
      <c r="A22" s="704" t="s">
        <v>1932</v>
      </c>
      <c r="B22" s="796">
        <f>COUNTIF($B$35:$B$513,"*13TKB.*")-COUNTIF($B$35:$B$513,"*13TKB.L*")</f>
        <v>5</v>
      </c>
      <c r="C22" s="53">
        <f>ROUND(B22/$B$31*100,2)</f>
        <v>3.33</v>
      </c>
      <c r="D22" s="1553"/>
      <c r="E22" s="559"/>
      <c r="F22" s="3"/>
    </row>
    <row r="23" spans="1:6" x14ac:dyDescent="0.25">
      <c r="A23" s="705" t="s">
        <v>1934</v>
      </c>
      <c r="B23" s="797">
        <f>COUNTIF($B$35:$B$513,"*13TKB.L*")/2</f>
        <v>8</v>
      </c>
      <c r="C23" s="476"/>
      <c r="D23" s="1553">
        <f>B23/$B$32*$C$32</f>
        <v>3.8095238095238093</v>
      </c>
      <c r="E23" s="477"/>
      <c r="F23" s="39"/>
    </row>
    <row r="24" spans="1:6" x14ac:dyDescent="0.25">
      <c r="A24" s="706" t="s">
        <v>0</v>
      </c>
      <c r="B24" s="1294">
        <f>COUNTIF($B$35:$B$513,"*13BYF.*")-COUNTIF($B$35:$B$513,"*13BYF.L*")</f>
        <v>5</v>
      </c>
      <c r="C24" s="53">
        <f>ROUND(B24/$B$31*100,2)</f>
        <v>3.33</v>
      </c>
      <c r="D24" s="1553"/>
      <c r="E24" s="26"/>
      <c r="F24" s="3"/>
    </row>
    <row r="25" spans="1:6" x14ac:dyDescent="0.25">
      <c r="A25" s="705" t="s">
        <v>27</v>
      </c>
      <c r="B25" s="1295">
        <f>COUNTIF($B$35:$B$513,"*13BYF.L*")/2</f>
        <v>2</v>
      </c>
      <c r="C25" s="476"/>
      <c r="D25" s="1553">
        <f>B25/$B$32*$C$32</f>
        <v>0.95238095238095233</v>
      </c>
      <c r="E25" s="477"/>
      <c r="F25" s="39"/>
    </row>
    <row r="26" spans="1:6" x14ac:dyDescent="0.25">
      <c r="A26" s="706" t="s">
        <v>21</v>
      </c>
      <c r="B26" s="1203">
        <f>COUNTIF($B$35:$B$513,"*13TMB.*")-COUNTIF($B$35:$B$513,"*13TMB.L*")</f>
        <v>20</v>
      </c>
      <c r="C26" s="53">
        <f>ROUND(B26/$B$31*100,2)</f>
        <v>13.33</v>
      </c>
      <c r="D26" s="1553"/>
      <c r="E26" s="26"/>
      <c r="F26" s="3"/>
    </row>
    <row r="27" spans="1:6" x14ac:dyDescent="0.25">
      <c r="A27" s="704" t="s">
        <v>9</v>
      </c>
      <c r="B27" s="976">
        <f>COUNTIF($B$35:$B$513,"*13TBK.*")-COUNTIF($B$35:$B$513,"*13TBK.L*")</f>
        <v>6</v>
      </c>
      <c r="C27" s="53">
        <f>ROUND(B27/$B$31*100,2)</f>
        <v>4</v>
      </c>
      <c r="D27" s="1553"/>
      <c r="E27" s="3"/>
      <c r="F27" s="3"/>
    </row>
    <row r="28" spans="1:6" x14ac:dyDescent="0.25">
      <c r="A28" s="75" t="s">
        <v>58</v>
      </c>
      <c r="B28" s="1119">
        <f>COUNTIF($B$35:$B$513,"*13TTE.*")-COUNTIF($B$35:$B$513,"*13TTE.L*")</f>
        <v>9</v>
      </c>
      <c r="C28" s="53">
        <f>ROUND(B28/$B$31*100,2)</f>
        <v>6</v>
      </c>
      <c r="D28" s="1553"/>
      <c r="E28" s="3"/>
      <c r="F28" s="3"/>
    </row>
    <row r="29" spans="1:6" x14ac:dyDescent="0.25">
      <c r="A29" s="705" t="s">
        <v>3179</v>
      </c>
      <c r="B29" s="1099">
        <f>COUNTIF($B$35:$B$513,"PDÖ*")</f>
        <v>6</v>
      </c>
      <c r="C29" s="53"/>
      <c r="D29" s="1553">
        <v>2</v>
      </c>
      <c r="E29" s="477"/>
      <c r="F29" s="3"/>
    </row>
    <row r="30" spans="1:6" x14ac:dyDescent="0.25">
      <c r="A30" s="674" t="s">
        <v>2</v>
      </c>
      <c r="B30" s="675">
        <f>SUM(B15:B29)</f>
        <v>213</v>
      </c>
      <c r="C30" s="676">
        <f>SUM(C15:C29)</f>
        <v>100</v>
      </c>
      <c r="D30" s="1462"/>
      <c r="E30" s="26"/>
      <c r="F30" s="3"/>
    </row>
    <row r="31" spans="1:6" x14ac:dyDescent="0.25">
      <c r="A31" s="674" t="s">
        <v>3283</v>
      </c>
      <c r="B31" s="675">
        <f>SUM(B15,B17,B19,B21,B22,B24,B26,B27,B28)</f>
        <v>150</v>
      </c>
      <c r="C31" s="676">
        <f>ROUND(B31/B30*100,0)</f>
        <v>70</v>
      </c>
      <c r="D31" s="1462"/>
      <c r="E31" s="26"/>
      <c r="F31" s="3"/>
    </row>
    <row r="32" spans="1:6" x14ac:dyDescent="0.25">
      <c r="A32" s="1451" t="s">
        <v>3284</v>
      </c>
      <c r="B32" s="1458">
        <f>SUM(B16,B18,B20,B23,B25,B29)</f>
        <v>63</v>
      </c>
      <c r="C32" s="1460">
        <f>ROUND(B32/B30*100,0)</f>
        <v>30</v>
      </c>
      <c r="D32" s="1554">
        <f>SUM(D15:D29)</f>
        <v>29.142857142857142</v>
      </c>
      <c r="E32" s="26"/>
      <c r="F32" s="3"/>
    </row>
    <row r="33" spans="1:6" ht="15.6" customHeight="1" x14ac:dyDescent="0.25">
      <c r="A33" s="1640" t="s">
        <v>2573</v>
      </c>
      <c r="B33" s="1640"/>
      <c r="C33" s="1640"/>
      <c r="D33" s="1640"/>
      <c r="E33" s="677"/>
      <c r="F33" s="518"/>
    </row>
    <row r="34" spans="1:6" ht="65.25" customHeight="1" x14ac:dyDescent="0.25">
      <c r="A34" s="1555" t="s">
        <v>2274</v>
      </c>
      <c r="B34" s="1555"/>
      <c r="C34" s="1555"/>
      <c r="D34" s="1555"/>
      <c r="E34" s="1555"/>
      <c r="F34" s="1555"/>
    </row>
    <row r="35" spans="1:6" x14ac:dyDescent="0.25">
      <c r="A35" s="59" t="s">
        <v>22</v>
      </c>
      <c r="B35" s="59"/>
      <c r="C35" s="59"/>
      <c r="D35" s="59"/>
      <c r="E35" s="59"/>
      <c r="F35" s="59"/>
    </row>
    <row r="36" spans="1:6" x14ac:dyDescent="0.25">
      <c r="A36" s="11" t="s">
        <v>3</v>
      </c>
      <c r="B36" s="11" t="s">
        <v>6</v>
      </c>
      <c r="C36" s="11" t="s">
        <v>7</v>
      </c>
      <c r="D36" s="11" t="s">
        <v>8</v>
      </c>
      <c r="E36" s="12" t="s">
        <v>4</v>
      </c>
      <c r="F36" s="11" t="s">
        <v>11</v>
      </c>
    </row>
    <row r="37" spans="1:6" x14ac:dyDescent="0.25">
      <c r="A37" s="645" t="s">
        <v>2579</v>
      </c>
      <c r="B37" s="645"/>
      <c r="C37" s="645"/>
      <c r="D37" s="645"/>
      <c r="E37" s="645"/>
      <c r="F37" s="645"/>
    </row>
    <row r="38" spans="1:6" x14ac:dyDescent="0.25">
      <c r="A38" s="18" t="s">
        <v>34</v>
      </c>
      <c r="B38" s="736" t="s">
        <v>1387</v>
      </c>
      <c r="C38" s="736" t="s">
        <v>1</v>
      </c>
      <c r="D38" s="736" t="s">
        <v>2688</v>
      </c>
      <c r="E38" s="736" t="s">
        <v>1350</v>
      </c>
      <c r="F38" s="736" t="s">
        <v>2689</v>
      </c>
    </row>
    <row r="39" spans="1:6" x14ac:dyDescent="0.25">
      <c r="A39" s="18" t="s">
        <v>35</v>
      </c>
      <c r="B39" s="736" t="s">
        <v>1390</v>
      </c>
      <c r="C39" s="736" t="s">
        <v>1</v>
      </c>
      <c r="D39" s="736" t="s">
        <v>2690</v>
      </c>
      <c r="E39" s="736" t="s">
        <v>1350</v>
      </c>
      <c r="F39" s="736" t="s">
        <v>2691</v>
      </c>
    </row>
    <row r="40" spans="1:6" x14ac:dyDescent="0.25">
      <c r="A40" s="18" t="s">
        <v>36</v>
      </c>
      <c r="B40" s="3" t="s">
        <v>3448</v>
      </c>
    </row>
    <row r="41" spans="1:6" x14ac:dyDescent="0.25">
      <c r="A41" s="18" t="s">
        <v>37</v>
      </c>
      <c r="B41" s="3" t="s">
        <v>3448</v>
      </c>
    </row>
    <row r="42" spans="1:6" x14ac:dyDescent="0.25">
      <c r="A42" s="470" t="s">
        <v>57</v>
      </c>
      <c r="B42" s="436"/>
      <c r="C42" s="436"/>
      <c r="D42" s="436"/>
      <c r="E42" s="437"/>
      <c r="F42" s="436"/>
    </row>
    <row r="43" spans="1:6" x14ac:dyDescent="0.25">
      <c r="A43" s="18" t="s">
        <v>39</v>
      </c>
      <c r="B43" s="873" t="s">
        <v>2112</v>
      </c>
      <c r="C43" s="873" t="s">
        <v>21</v>
      </c>
      <c r="D43" s="873" t="s">
        <v>2343</v>
      </c>
      <c r="E43" s="873" t="s">
        <v>2488</v>
      </c>
      <c r="F43" s="873" t="s">
        <v>3046</v>
      </c>
    </row>
    <row r="44" spans="1:6" x14ac:dyDescent="0.25">
      <c r="A44" s="18" t="s">
        <v>38</v>
      </c>
      <c r="B44" s="873" t="s">
        <v>2113</v>
      </c>
      <c r="C44" s="873" t="s">
        <v>21</v>
      </c>
      <c r="D44" s="873" t="s">
        <v>2344</v>
      </c>
      <c r="E44" s="873" t="s">
        <v>2488</v>
      </c>
      <c r="F44" s="873" t="s">
        <v>3047</v>
      </c>
    </row>
    <row r="45" spans="1:6" x14ac:dyDescent="0.25">
      <c r="A45" s="74" t="s">
        <v>40</v>
      </c>
      <c r="B45" s="1258" t="s">
        <v>3323</v>
      </c>
      <c r="C45" s="1244" t="s">
        <v>0</v>
      </c>
      <c r="D45" s="1286" t="s">
        <v>1722</v>
      </c>
      <c r="E45" s="1260" t="s">
        <v>3139</v>
      </c>
      <c r="F45" s="1287" t="s">
        <v>1723</v>
      </c>
    </row>
    <row r="46" spans="1:6" x14ac:dyDescent="0.25">
      <c r="A46" s="74" t="s">
        <v>41</v>
      </c>
      <c r="B46" s="1263" t="s">
        <v>3324</v>
      </c>
      <c r="C46" s="1244" t="s">
        <v>0</v>
      </c>
      <c r="D46" s="1288" t="s">
        <v>1722</v>
      </c>
      <c r="E46" s="1288" t="s">
        <v>3139</v>
      </c>
      <c r="F46" s="1289" t="s">
        <v>1723</v>
      </c>
    </row>
    <row r="47" spans="1:6" x14ac:dyDescent="0.25">
      <c r="A47" s="645" t="s">
        <v>2580</v>
      </c>
      <c r="B47" s="572"/>
      <c r="C47" s="14"/>
      <c r="D47" s="14"/>
      <c r="E47" s="14"/>
      <c r="F47" s="14"/>
    </row>
    <row r="48" spans="1:6" x14ac:dyDescent="0.25">
      <c r="A48" s="18" t="s">
        <v>34</v>
      </c>
      <c r="B48" s="833" t="s">
        <v>2092</v>
      </c>
      <c r="C48" s="833" t="s">
        <v>20</v>
      </c>
      <c r="D48" s="834" t="s">
        <v>278</v>
      </c>
      <c r="E48" s="835" t="s">
        <v>2172</v>
      </c>
      <c r="F48" s="834" t="s">
        <v>2251</v>
      </c>
    </row>
    <row r="49" spans="1:6" x14ac:dyDescent="0.25">
      <c r="A49" s="18" t="s">
        <v>35</v>
      </c>
      <c r="B49" s="833" t="s">
        <v>2093</v>
      </c>
      <c r="C49" s="833" t="s">
        <v>20</v>
      </c>
      <c r="D49" s="834" t="s">
        <v>281</v>
      </c>
      <c r="E49" s="835" t="s">
        <v>2172</v>
      </c>
      <c r="F49" s="834" t="s">
        <v>2251</v>
      </c>
    </row>
    <row r="50" spans="1:6" x14ac:dyDescent="0.25">
      <c r="A50" s="18" t="s">
        <v>36</v>
      </c>
      <c r="B50" s="986" t="s">
        <v>1168</v>
      </c>
      <c r="C50" s="986" t="s">
        <v>5</v>
      </c>
      <c r="D50" s="986" t="s">
        <v>1169</v>
      </c>
      <c r="E50" s="986" t="s">
        <v>1170</v>
      </c>
      <c r="F50" s="32" t="s">
        <v>1171</v>
      </c>
    </row>
    <row r="51" spans="1:6" x14ac:dyDescent="0.25">
      <c r="A51" s="18" t="s">
        <v>37</v>
      </c>
      <c r="B51" s="986" t="s">
        <v>1172</v>
      </c>
      <c r="C51" s="986" t="s">
        <v>5</v>
      </c>
      <c r="D51" s="986" t="s">
        <v>2254</v>
      </c>
      <c r="E51" s="986" t="s">
        <v>1170</v>
      </c>
      <c r="F51" s="32" t="s">
        <v>2255</v>
      </c>
    </row>
    <row r="52" spans="1:6" x14ac:dyDescent="0.25">
      <c r="A52" s="470" t="s">
        <v>57</v>
      </c>
      <c r="B52" s="436"/>
      <c r="C52" s="436"/>
      <c r="D52" s="436"/>
      <c r="E52" s="437"/>
      <c r="F52" s="436"/>
    </row>
    <row r="53" spans="1:6" x14ac:dyDescent="0.25">
      <c r="A53" s="18" t="s">
        <v>39</v>
      </c>
      <c r="B53" s="1213" t="s">
        <v>136</v>
      </c>
      <c r="C53" s="1209" t="s">
        <v>53</v>
      </c>
      <c r="D53" s="1228" t="s">
        <v>137</v>
      </c>
      <c r="E53" s="1228" t="s">
        <v>74</v>
      </c>
      <c r="F53" s="1205" t="s">
        <v>138</v>
      </c>
    </row>
    <row r="54" spans="1:6" x14ac:dyDescent="0.25">
      <c r="A54" s="18" t="s">
        <v>38</v>
      </c>
      <c r="B54" s="1213" t="s">
        <v>139</v>
      </c>
      <c r="C54" s="1209" t="s">
        <v>53</v>
      </c>
      <c r="D54" s="1228" t="s">
        <v>137</v>
      </c>
      <c r="E54" s="1228" t="s">
        <v>74</v>
      </c>
      <c r="F54" s="72" t="s">
        <v>138</v>
      </c>
    </row>
    <row r="55" spans="1:6" x14ac:dyDescent="0.25">
      <c r="A55" s="74" t="s">
        <v>40</v>
      </c>
    </row>
    <row r="56" spans="1:6" x14ac:dyDescent="0.25">
      <c r="A56" s="74" t="s">
        <v>41</v>
      </c>
    </row>
    <row r="57" spans="1:6" x14ac:dyDescent="0.25">
      <c r="A57" s="645" t="s">
        <v>2581</v>
      </c>
      <c r="B57" s="572"/>
      <c r="C57" s="14"/>
      <c r="D57" s="14"/>
      <c r="E57" s="14"/>
      <c r="F57" s="14"/>
    </row>
    <row r="58" spans="1:6" x14ac:dyDescent="0.25">
      <c r="A58" s="5" t="s">
        <v>34</v>
      </c>
      <c r="B58" s="736" t="s">
        <v>1393</v>
      </c>
      <c r="C58" s="736" t="s">
        <v>1</v>
      </c>
      <c r="D58" s="736" t="s">
        <v>2692</v>
      </c>
      <c r="E58" s="736" t="s">
        <v>1344</v>
      </c>
      <c r="F58" s="736" t="s">
        <v>2693</v>
      </c>
    </row>
    <row r="59" spans="1:6" x14ac:dyDescent="0.25">
      <c r="A59" s="5" t="s">
        <v>35</v>
      </c>
      <c r="B59" s="736" t="s">
        <v>1396</v>
      </c>
      <c r="C59" s="736" t="s">
        <v>1</v>
      </c>
      <c r="D59" s="736" t="s">
        <v>2694</v>
      </c>
      <c r="E59" s="736" t="s">
        <v>1350</v>
      </c>
      <c r="F59" s="736" t="s">
        <v>2695</v>
      </c>
    </row>
    <row r="60" spans="1:6" x14ac:dyDescent="0.25">
      <c r="A60" s="5" t="s">
        <v>36</v>
      </c>
      <c r="B60" s="774" t="s">
        <v>2088</v>
      </c>
      <c r="C60" s="774" t="s">
        <v>427</v>
      </c>
      <c r="D60" s="774" t="s">
        <v>491</v>
      </c>
      <c r="E60" s="775" t="s">
        <v>435</v>
      </c>
      <c r="F60" s="776" t="s">
        <v>492</v>
      </c>
    </row>
    <row r="61" spans="1:6" x14ac:dyDescent="0.25">
      <c r="A61" s="5" t="s">
        <v>37</v>
      </c>
      <c r="B61" s="774" t="s">
        <v>2084</v>
      </c>
      <c r="C61" s="774" t="s">
        <v>427</v>
      </c>
      <c r="D61" s="774" t="s">
        <v>494</v>
      </c>
      <c r="E61" s="775" t="s">
        <v>435</v>
      </c>
      <c r="F61" s="776" t="s">
        <v>495</v>
      </c>
    </row>
    <row r="62" spans="1:6" x14ac:dyDescent="0.25">
      <c r="A62" s="435" t="s">
        <v>57</v>
      </c>
      <c r="B62" s="440"/>
      <c r="C62" s="439"/>
      <c r="D62" s="551"/>
      <c r="E62" s="440"/>
      <c r="F62" s="440"/>
    </row>
    <row r="63" spans="1:6" x14ac:dyDescent="0.25">
      <c r="A63" s="5" t="s">
        <v>39</v>
      </c>
      <c r="B63" s="1111" t="s">
        <v>3037</v>
      </c>
      <c r="C63" s="1111" t="s">
        <v>58</v>
      </c>
      <c r="D63" s="1121"/>
      <c r="E63" s="1095" t="s">
        <v>2452</v>
      </c>
      <c r="F63" s="100"/>
    </row>
    <row r="64" spans="1:6" x14ac:dyDescent="0.25">
      <c r="A64" s="5" t="s">
        <v>38</v>
      </c>
      <c r="B64" s="1111" t="s">
        <v>3038</v>
      </c>
      <c r="C64" s="1111" t="s">
        <v>58</v>
      </c>
      <c r="D64" s="1115"/>
      <c r="E64" s="1095" t="s">
        <v>2452</v>
      </c>
      <c r="F64" s="100"/>
    </row>
    <row r="65" spans="1:6" x14ac:dyDescent="0.25">
      <c r="A65" s="72" t="s">
        <v>40</v>
      </c>
      <c r="B65" s="72"/>
      <c r="C65" s="72"/>
      <c r="D65" s="72"/>
      <c r="E65" s="72"/>
      <c r="F65" s="72"/>
    </row>
    <row r="66" spans="1:6" x14ac:dyDescent="0.25">
      <c r="A66" s="72" t="s">
        <v>41</v>
      </c>
      <c r="B66" s="72"/>
      <c r="C66" s="72"/>
      <c r="D66" s="72"/>
      <c r="E66" s="72"/>
      <c r="F66" s="72"/>
    </row>
    <row r="67" spans="1:6" x14ac:dyDescent="0.25">
      <c r="A67" s="645" t="s">
        <v>2582</v>
      </c>
      <c r="B67" s="572"/>
      <c r="C67" s="31"/>
      <c r="D67" s="37"/>
      <c r="E67" s="14"/>
      <c r="F67" s="14"/>
    </row>
    <row r="68" spans="1:6" x14ac:dyDescent="0.25">
      <c r="A68" s="70" t="s">
        <v>34</v>
      </c>
      <c r="B68" s="848" t="s">
        <v>2014</v>
      </c>
      <c r="C68" s="849" t="s">
        <v>1896</v>
      </c>
      <c r="D68" s="850"/>
      <c r="E68" s="851" t="s">
        <v>1327</v>
      </c>
      <c r="F68" s="27"/>
    </row>
    <row r="69" spans="1:6" x14ac:dyDescent="0.25">
      <c r="A69" s="70" t="s">
        <v>35</v>
      </c>
      <c r="B69" s="848" t="s">
        <v>2014</v>
      </c>
      <c r="C69" s="849" t="s">
        <v>1896</v>
      </c>
      <c r="D69" s="850"/>
      <c r="E69" s="851" t="s">
        <v>1327</v>
      </c>
      <c r="F69" s="27"/>
    </row>
    <row r="70" spans="1:6" x14ac:dyDescent="0.25">
      <c r="A70" s="70" t="s">
        <v>36</v>
      </c>
      <c r="B70" s="849" t="s">
        <v>2013</v>
      </c>
      <c r="C70" s="849" t="s">
        <v>1898</v>
      </c>
      <c r="D70" s="850"/>
      <c r="E70" s="852" t="s">
        <v>1899</v>
      </c>
      <c r="F70" s="587"/>
    </row>
    <row r="71" spans="1:6" x14ac:dyDescent="0.25">
      <c r="A71" s="70" t="s">
        <v>37</v>
      </c>
      <c r="B71" s="849" t="s">
        <v>2013</v>
      </c>
      <c r="C71" s="849" t="s">
        <v>1898</v>
      </c>
      <c r="D71" s="850"/>
      <c r="E71" s="852" t="s">
        <v>1899</v>
      </c>
      <c r="F71" s="587"/>
    </row>
    <row r="72" spans="1:6" x14ac:dyDescent="0.25">
      <c r="A72" s="435" t="s">
        <v>57</v>
      </c>
      <c r="B72" s="435"/>
      <c r="C72" s="435"/>
      <c r="D72" s="435"/>
      <c r="E72" s="435"/>
      <c r="F72" s="435"/>
    </row>
    <row r="73" spans="1:6" x14ac:dyDescent="0.25">
      <c r="A73" s="5" t="s">
        <v>39</v>
      </c>
      <c r="B73" s="718" t="s">
        <v>2797</v>
      </c>
      <c r="C73" s="722" t="s">
        <v>2799</v>
      </c>
      <c r="D73" s="718" t="s">
        <v>2807</v>
      </c>
      <c r="E73" s="985" t="s">
        <v>2801</v>
      </c>
      <c r="F73" s="718" t="s">
        <v>2802</v>
      </c>
    </row>
    <row r="74" spans="1:6" x14ac:dyDescent="0.25">
      <c r="A74" s="5" t="s">
        <v>38</v>
      </c>
      <c r="B74" s="718" t="s">
        <v>2798</v>
      </c>
      <c r="C74" s="722" t="s">
        <v>2799</v>
      </c>
      <c r="D74" s="718" t="s">
        <v>2808</v>
      </c>
      <c r="E74" s="985" t="s">
        <v>2801</v>
      </c>
      <c r="F74" s="718" t="s">
        <v>2803</v>
      </c>
    </row>
    <row r="75" spans="1:6" x14ac:dyDescent="0.25">
      <c r="A75" s="72" t="s">
        <v>40</v>
      </c>
      <c r="B75" s="718" t="s">
        <v>2797</v>
      </c>
      <c r="C75" s="722" t="s">
        <v>2800</v>
      </c>
      <c r="D75" s="985" t="s">
        <v>2807</v>
      </c>
      <c r="E75" s="985" t="s">
        <v>2801</v>
      </c>
      <c r="F75" s="727" t="s">
        <v>2804</v>
      </c>
    </row>
    <row r="76" spans="1:6" x14ac:dyDescent="0.25">
      <c r="A76" s="72" t="s">
        <v>41</v>
      </c>
      <c r="B76" s="718" t="s">
        <v>2798</v>
      </c>
      <c r="C76" s="722" t="s">
        <v>2800</v>
      </c>
      <c r="D76" s="985" t="s">
        <v>2809</v>
      </c>
      <c r="E76" s="985" t="s">
        <v>2801</v>
      </c>
      <c r="F76" s="718" t="s">
        <v>2803</v>
      </c>
    </row>
    <row r="77" spans="1:6" x14ac:dyDescent="0.25">
      <c r="A77" s="645" t="s">
        <v>2583</v>
      </c>
      <c r="B77" s="572"/>
      <c r="C77" s="14"/>
      <c r="D77" s="14"/>
      <c r="E77" s="14"/>
      <c r="F77" s="14"/>
    </row>
    <row r="78" spans="1:6" x14ac:dyDescent="0.25">
      <c r="A78" s="5" t="s">
        <v>34</v>
      </c>
      <c r="B78" s="875" t="s">
        <v>3048</v>
      </c>
      <c r="C78" s="873" t="s">
        <v>21</v>
      </c>
      <c r="D78" s="875" t="s">
        <v>3049</v>
      </c>
      <c r="E78" s="873" t="s">
        <v>2488</v>
      </c>
      <c r="F78" s="1195" t="s">
        <v>3050</v>
      </c>
    </row>
    <row r="79" spans="1:6" x14ac:dyDescent="0.25">
      <c r="A79" s="5" t="s">
        <v>35</v>
      </c>
      <c r="B79" s="873" t="s">
        <v>3051</v>
      </c>
      <c r="C79" s="873" t="s">
        <v>21</v>
      </c>
      <c r="D79" s="873" t="s">
        <v>3052</v>
      </c>
      <c r="E79" s="873" t="s">
        <v>2488</v>
      </c>
      <c r="F79" s="873" t="s">
        <v>3053</v>
      </c>
    </row>
    <row r="80" spans="1:6" x14ac:dyDescent="0.25">
      <c r="A80" s="5" t="s">
        <v>36</v>
      </c>
      <c r="B80" s="877" t="s">
        <v>2114</v>
      </c>
      <c r="C80" s="877" t="s">
        <v>21</v>
      </c>
      <c r="D80" s="877" t="s">
        <v>2265</v>
      </c>
      <c r="E80" s="877" t="s">
        <v>2488</v>
      </c>
      <c r="F80" s="877" t="s">
        <v>3054</v>
      </c>
    </row>
    <row r="81" spans="1:6" x14ac:dyDescent="0.25">
      <c r="A81" s="5" t="s">
        <v>37</v>
      </c>
      <c r="B81" s="877" t="s">
        <v>2115</v>
      </c>
      <c r="C81" s="873" t="s">
        <v>21</v>
      </c>
      <c r="D81" s="1196" t="s">
        <v>2266</v>
      </c>
      <c r="E81" s="1196" t="s">
        <v>2488</v>
      </c>
      <c r="F81" s="879" t="s">
        <v>3055</v>
      </c>
    </row>
    <row r="82" spans="1:6" x14ac:dyDescent="0.25">
      <c r="A82" s="68" t="s">
        <v>57</v>
      </c>
      <c r="B82" s="436"/>
      <c r="C82" s="436"/>
      <c r="D82" s="436"/>
      <c r="E82" s="437"/>
      <c r="F82" s="436"/>
    </row>
    <row r="83" spans="1:6" x14ac:dyDescent="0.25">
      <c r="A83" s="5" t="s">
        <v>39</v>
      </c>
      <c r="B83" s="1028" t="s">
        <v>1181</v>
      </c>
      <c r="C83" s="1028" t="s">
        <v>2022</v>
      </c>
      <c r="D83" s="1029" t="s">
        <v>1182</v>
      </c>
      <c r="E83" s="1030" t="s">
        <v>1170</v>
      </c>
      <c r="F83" s="1031" t="s">
        <v>1183</v>
      </c>
    </row>
    <row r="84" spans="1:6" x14ac:dyDescent="0.25">
      <c r="A84" s="5" t="s">
        <v>38</v>
      </c>
      <c r="B84" s="1028" t="s">
        <v>1181</v>
      </c>
      <c r="C84" s="1007" t="s">
        <v>2023</v>
      </c>
      <c r="D84" s="1031" t="s">
        <v>1182</v>
      </c>
      <c r="E84" s="1030" t="s">
        <v>1170</v>
      </c>
      <c r="F84" s="1031" t="s">
        <v>1183</v>
      </c>
    </row>
    <row r="85" spans="1:6" x14ac:dyDescent="0.25">
      <c r="A85" s="72" t="s">
        <v>40</v>
      </c>
      <c r="B85" s="986" t="s">
        <v>1175</v>
      </c>
      <c r="C85" s="986" t="s">
        <v>5</v>
      </c>
      <c r="D85" s="986" t="s">
        <v>1173</v>
      </c>
      <c r="E85" s="986" t="s">
        <v>1170</v>
      </c>
      <c r="F85" s="987" t="s">
        <v>1174</v>
      </c>
    </row>
    <row r="86" spans="1:6" x14ac:dyDescent="0.25">
      <c r="A86" s="72" t="s">
        <v>41</v>
      </c>
      <c r="B86" s="986" t="s">
        <v>1178</v>
      </c>
      <c r="C86" s="986" t="s">
        <v>5</v>
      </c>
      <c r="D86" s="986" t="s">
        <v>1176</v>
      </c>
      <c r="E86" s="986" t="s">
        <v>1170</v>
      </c>
      <c r="F86" s="987" t="s">
        <v>1177</v>
      </c>
    </row>
    <row r="87" spans="1:6" x14ac:dyDescent="0.25">
      <c r="A87" s="59" t="s">
        <v>14</v>
      </c>
      <c r="B87" s="59"/>
      <c r="C87" s="59"/>
      <c r="D87" s="59"/>
      <c r="E87" s="59"/>
      <c r="F87" s="59"/>
    </row>
    <row r="88" spans="1:6" x14ac:dyDescent="0.25">
      <c r="A88" s="11" t="s">
        <v>3</v>
      </c>
      <c r="B88" s="11" t="s">
        <v>6</v>
      </c>
      <c r="C88" s="11" t="s">
        <v>7</v>
      </c>
      <c r="D88" s="11" t="s">
        <v>8</v>
      </c>
      <c r="E88" s="12" t="s">
        <v>4</v>
      </c>
      <c r="F88" s="11" t="s">
        <v>11</v>
      </c>
    </row>
    <row r="89" spans="1:6" x14ac:dyDescent="0.25">
      <c r="A89" s="645" t="s">
        <v>2584</v>
      </c>
      <c r="B89" s="645"/>
      <c r="C89" s="572"/>
      <c r="D89" s="14"/>
      <c r="E89" s="14"/>
      <c r="F89" s="14"/>
    </row>
    <row r="90" spans="1:6" x14ac:dyDescent="0.25">
      <c r="A90" s="5" t="s">
        <v>34</v>
      </c>
      <c r="B90" s="517" t="s">
        <v>1402</v>
      </c>
      <c r="C90" s="517" t="s">
        <v>1</v>
      </c>
      <c r="D90" s="517" t="s">
        <v>2696</v>
      </c>
      <c r="E90" s="518" t="s">
        <v>1327</v>
      </c>
      <c r="F90" s="736" t="s">
        <v>1359</v>
      </c>
    </row>
    <row r="91" spans="1:6" x14ac:dyDescent="0.25">
      <c r="A91" s="5" t="s">
        <v>35</v>
      </c>
      <c r="B91" s="517" t="s">
        <v>1402</v>
      </c>
      <c r="C91" s="517" t="s">
        <v>1</v>
      </c>
      <c r="D91" s="517" t="s">
        <v>2697</v>
      </c>
      <c r="E91" s="518" t="s">
        <v>1327</v>
      </c>
      <c r="F91" s="736" t="s">
        <v>1359</v>
      </c>
    </row>
    <row r="92" spans="1:6" x14ac:dyDescent="0.25">
      <c r="A92" s="18" t="s">
        <v>36</v>
      </c>
      <c r="B92" s="975" t="s">
        <v>3328</v>
      </c>
      <c r="C92" s="975" t="s">
        <v>9</v>
      </c>
      <c r="D92" s="975" t="s">
        <v>858</v>
      </c>
      <c r="E92" s="975" t="s">
        <v>2897</v>
      </c>
      <c r="F92" s="975" t="s">
        <v>2912</v>
      </c>
    </row>
    <row r="93" spans="1:6" x14ac:dyDescent="0.25">
      <c r="A93" s="18" t="s">
        <v>37</v>
      </c>
      <c r="B93" s="975" t="s">
        <v>3329</v>
      </c>
      <c r="C93" s="975" t="s">
        <v>9</v>
      </c>
      <c r="D93" s="975" t="s">
        <v>858</v>
      </c>
      <c r="E93" s="975" t="s">
        <v>2897</v>
      </c>
      <c r="F93" s="975" t="s">
        <v>2912</v>
      </c>
    </row>
    <row r="94" spans="1:6" x14ac:dyDescent="0.25">
      <c r="A94" s="435" t="s">
        <v>57</v>
      </c>
      <c r="B94" s="436"/>
      <c r="C94" s="436"/>
      <c r="D94" s="436"/>
      <c r="E94" s="437"/>
      <c r="F94" s="436"/>
    </row>
    <row r="95" spans="1:6" x14ac:dyDescent="0.25">
      <c r="A95" s="5" t="s">
        <v>39</v>
      </c>
    </row>
    <row r="96" spans="1:6" x14ac:dyDescent="0.25">
      <c r="A96" s="5" t="s">
        <v>38</v>
      </c>
    </row>
    <row r="97" spans="1:6" x14ac:dyDescent="0.25">
      <c r="A97" s="72" t="s">
        <v>40</v>
      </c>
      <c r="B97" s="1148" t="s">
        <v>2089</v>
      </c>
      <c r="C97" s="1147" t="s">
        <v>1990</v>
      </c>
      <c r="D97" s="32"/>
      <c r="E97" s="32"/>
      <c r="F97" s="32"/>
    </row>
    <row r="98" spans="1:6" x14ac:dyDescent="0.25">
      <c r="A98" s="72" t="s">
        <v>41</v>
      </c>
      <c r="B98" s="1148" t="s">
        <v>2089</v>
      </c>
      <c r="C98" s="1147" t="s">
        <v>1990</v>
      </c>
      <c r="D98" s="32"/>
      <c r="E98" s="32"/>
      <c r="F98" s="32"/>
    </row>
    <row r="99" spans="1:6" x14ac:dyDescent="0.25">
      <c r="A99" s="645" t="s">
        <v>3418</v>
      </c>
      <c r="B99" s="572"/>
      <c r="C99" s="14"/>
      <c r="D99" s="14"/>
      <c r="E99" s="14"/>
      <c r="F99" s="14"/>
    </row>
    <row r="100" spans="1:6" x14ac:dyDescent="0.25">
      <c r="A100" s="18" t="s">
        <v>34</v>
      </c>
      <c r="B100" s="987" t="s">
        <v>1190</v>
      </c>
      <c r="C100" s="987" t="s">
        <v>5</v>
      </c>
      <c r="D100" s="987" t="s">
        <v>2256</v>
      </c>
      <c r="E100" s="987" t="s">
        <v>1170</v>
      </c>
      <c r="F100" s="987" t="s">
        <v>2257</v>
      </c>
    </row>
    <row r="101" spans="1:6" x14ac:dyDescent="0.25">
      <c r="A101" s="18" t="s">
        <v>35</v>
      </c>
      <c r="B101" s="987" t="s">
        <v>1193</v>
      </c>
      <c r="C101" s="987" t="s">
        <v>5</v>
      </c>
      <c r="D101" s="987" t="s">
        <v>2258</v>
      </c>
      <c r="E101" s="987" t="s">
        <v>1170</v>
      </c>
      <c r="F101" s="987" t="s">
        <v>2259</v>
      </c>
    </row>
    <row r="102" spans="1:6" x14ac:dyDescent="0.25">
      <c r="A102" s="18" t="s">
        <v>36</v>
      </c>
      <c r="B102" s="517" t="s">
        <v>1402</v>
      </c>
      <c r="C102" s="736" t="s">
        <v>1</v>
      </c>
      <c r="D102" s="736" t="s">
        <v>2698</v>
      </c>
      <c r="E102" s="736" t="s">
        <v>1344</v>
      </c>
      <c r="F102" s="736" t="s">
        <v>1364</v>
      </c>
    </row>
    <row r="103" spans="1:6" x14ac:dyDescent="0.25">
      <c r="A103" s="5" t="s">
        <v>37</v>
      </c>
      <c r="B103" s="517" t="s">
        <v>1402</v>
      </c>
      <c r="C103" s="736" t="s">
        <v>1</v>
      </c>
      <c r="D103" s="736" t="s">
        <v>1381</v>
      </c>
      <c r="E103" s="736" t="s">
        <v>1344</v>
      </c>
      <c r="F103" s="736" t="s">
        <v>2699</v>
      </c>
    </row>
    <row r="104" spans="1:6" x14ac:dyDescent="0.25">
      <c r="A104" s="435" t="s">
        <v>57</v>
      </c>
      <c r="B104" s="436"/>
      <c r="C104" s="436"/>
      <c r="D104" s="436"/>
      <c r="E104" s="437"/>
      <c r="F104" s="436"/>
    </row>
    <row r="105" spans="1:6" x14ac:dyDescent="0.25">
      <c r="A105" s="5" t="s">
        <v>39</v>
      </c>
      <c r="B105" s="987" t="s">
        <v>1202</v>
      </c>
      <c r="C105" s="987" t="s">
        <v>5</v>
      </c>
      <c r="D105" s="987" t="s">
        <v>1191</v>
      </c>
      <c r="E105" s="987" t="s">
        <v>1170</v>
      </c>
      <c r="F105" s="987" t="s">
        <v>1192</v>
      </c>
    </row>
    <row r="106" spans="1:6" x14ac:dyDescent="0.25">
      <c r="A106" s="5" t="s">
        <v>38</v>
      </c>
      <c r="B106" s="987" t="s">
        <v>1205</v>
      </c>
      <c r="C106" s="987" t="s">
        <v>5</v>
      </c>
      <c r="D106" s="987" t="s">
        <v>1194</v>
      </c>
      <c r="E106" s="987" t="s">
        <v>1170</v>
      </c>
      <c r="F106" s="987" t="s">
        <v>1195</v>
      </c>
    </row>
    <row r="107" spans="1:6" x14ac:dyDescent="0.25">
      <c r="A107" s="74" t="s">
        <v>40</v>
      </c>
      <c r="B107" s="1147" t="s">
        <v>2090</v>
      </c>
      <c r="C107" s="1147" t="s">
        <v>1988</v>
      </c>
      <c r="D107" s="75"/>
      <c r="E107" s="75"/>
      <c r="F107" s="75"/>
    </row>
    <row r="108" spans="1:6" x14ac:dyDescent="0.25">
      <c r="A108" s="74" t="s">
        <v>41</v>
      </c>
      <c r="B108" s="1147" t="s">
        <v>2090</v>
      </c>
      <c r="C108" s="1147" t="s">
        <v>1988</v>
      </c>
      <c r="D108" s="75"/>
      <c r="E108" s="75"/>
      <c r="F108" s="75"/>
    </row>
    <row r="109" spans="1:6" x14ac:dyDescent="0.25">
      <c r="A109" s="645" t="s">
        <v>2586</v>
      </c>
      <c r="B109" s="572"/>
      <c r="C109" s="14"/>
      <c r="D109" s="14"/>
      <c r="E109" s="14"/>
      <c r="F109" s="14"/>
    </row>
    <row r="110" spans="1:6" x14ac:dyDescent="0.25">
      <c r="A110" s="5" t="s">
        <v>34</v>
      </c>
      <c r="B110" s="74"/>
      <c r="C110" s="74" t="s">
        <v>1991</v>
      </c>
      <c r="D110" s="74"/>
      <c r="E110" s="74"/>
      <c r="F110" s="74"/>
    </row>
    <row r="111" spans="1:6" x14ac:dyDescent="0.25">
      <c r="A111" s="5" t="s">
        <v>35</v>
      </c>
      <c r="B111" s="776" t="s">
        <v>2085</v>
      </c>
      <c r="C111" s="776" t="s">
        <v>427</v>
      </c>
      <c r="D111" s="776" t="s">
        <v>497</v>
      </c>
      <c r="E111" s="776" t="s">
        <v>435</v>
      </c>
      <c r="F111" s="776" t="s">
        <v>498</v>
      </c>
    </row>
    <row r="112" spans="1:6" x14ac:dyDescent="0.25">
      <c r="A112" s="5" t="s">
        <v>36</v>
      </c>
      <c r="B112" s="830" t="s">
        <v>2331</v>
      </c>
      <c r="C112" s="830" t="s">
        <v>20</v>
      </c>
      <c r="D112" s="830" t="s">
        <v>2805</v>
      </c>
      <c r="E112" s="830" t="s">
        <v>2172</v>
      </c>
      <c r="F112" s="830" t="s">
        <v>2333</v>
      </c>
    </row>
    <row r="113" spans="1:6" x14ac:dyDescent="0.25">
      <c r="A113" s="5" t="s">
        <v>37</v>
      </c>
      <c r="B113" s="830" t="s">
        <v>2332</v>
      </c>
      <c r="C113" s="830" t="s">
        <v>20</v>
      </c>
      <c r="D113" s="830" t="s">
        <v>289</v>
      </c>
      <c r="E113" s="830" t="s">
        <v>2172</v>
      </c>
      <c r="F113" s="830" t="s">
        <v>2334</v>
      </c>
    </row>
    <row r="114" spans="1:6" x14ac:dyDescent="0.25">
      <c r="A114" s="435" t="s">
        <v>57</v>
      </c>
      <c r="B114" s="436"/>
      <c r="C114" s="436"/>
      <c r="D114" s="436"/>
      <c r="E114" s="437"/>
      <c r="F114" s="436"/>
    </row>
    <row r="115" spans="1:6" x14ac:dyDescent="0.25">
      <c r="A115" s="5" t="s">
        <v>39</v>
      </c>
      <c r="B115" s="766" t="s">
        <v>2951</v>
      </c>
      <c r="C115" s="766" t="s">
        <v>2953</v>
      </c>
      <c r="D115" s="766" t="s">
        <v>2955</v>
      </c>
      <c r="E115" s="782" t="s">
        <v>2957</v>
      </c>
      <c r="F115" s="766" t="s">
        <v>2958</v>
      </c>
    </row>
    <row r="116" spans="1:6" x14ac:dyDescent="0.25">
      <c r="A116" s="5" t="s">
        <v>38</v>
      </c>
      <c r="B116" s="766" t="s">
        <v>2952</v>
      </c>
      <c r="C116" s="766" t="s">
        <v>2953</v>
      </c>
      <c r="D116" s="766" t="s">
        <v>2956</v>
      </c>
      <c r="E116" s="782" t="s">
        <v>2957</v>
      </c>
      <c r="F116" s="766" t="s">
        <v>2959</v>
      </c>
    </row>
    <row r="117" spans="1:6" x14ac:dyDescent="0.25">
      <c r="A117" s="72" t="s">
        <v>40</v>
      </c>
      <c r="B117" s="766" t="s">
        <v>2951</v>
      </c>
      <c r="C117" s="766" t="s">
        <v>2954</v>
      </c>
      <c r="D117" s="766" t="s">
        <v>2955</v>
      </c>
      <c r="E117" s="782" t="s">
        <v>2957</v>
      </c>
      <c r="F117" s="766" t="s">
        <v>2958</v>
      </c>
    </row>
    <row r="118" spans="1:6" x14ac:dyDescent="0.25">
      <c r="A118" s="72" t="s">
        <v>41</v>
      </c>
      <c r="B118" s="766" t="s">
        <v>2952</v>
      </c>
      <c r="C118" s="766" t="s">
        <v>2954</v>
      </c>
      <c r="D118" s="766" t="s">
        <v>2956</v>
      </c>
      <c r="E118" s="782" t="s">
        <v>2957</v>
      </c>
      <c r="F118" s="766" t="s">
        <v>2959</v>
      </c>
    </row>
    <row r="119" spans="1:6" x14ac:dyDescent="0.25">
      <c r="A119" s="645" t="s">
        <v>2587</v>
      </c>
      <c r="B119" s="572"/>
      <c r="C119" s="14"/>
      <c r="D119" s="14"/>
      <c r="E119" s="14"/>
      <c r="F119" s="14"/>
    </row>
    <row r="120" spans="1:6" x14ac:dyDescent="0.25">
      <c r="A120" s="70" t="s">
        <v>34</v>
      </c>
      <c r="B120" s="918" t="s">
        <v>2123</v>
      </c>
      <c r="C120" s="918" t="s">
        <v>9</v>
      </c>
      <c r="D120" s="918" t="s">
        <v>862</v>
      </c>
      <c r="E120" s="918" t="s">
        <v>2185</v>
      </c>
      <c r="F120" s="918" t="s">
        <v>863</v>
      </c>
    </row>
    <row r="121" spans="1:6" x14ac:dyDescent="0.25">
      <c r="A121" s="70" t="s">
        <v>35</v>
      </c>
      <c r="B121" s="918" t="s">
        <v>2124</v>
      </c>
      <c r="C121" s="918" t="s">
        <v>9</v>
      </c>
      <c r="D121" s="918" t="s">
        <v>862</v>
      </c>
      <c r="E121" s="918" t="s">
        <v>2185</v>
      </c>
      <c r="F121" s="918" t="s">
        <v>863</v>
      </c>
    </row>
    <row r="122" spans="1:6" x14ac:dyDescent="0.25">
      <c r="A122" s="70" t="s">
        <v>36</v>
      </c>
      <c r="B122" s="1111" t="s">
        <v>2318</v>
      </c>
      <c r="C122" s="1111" t="s">
        <v>58</v>
      </c>
      <c r="D122" s="1117"/>
      <c r="E122" s="1118" t="s">
        <v>2452</v>
      </c>
      <c r="F122" s="61"/>
    </row>
    <row r="123" spans="1:6" x14ac:dyDescent="0.25">
      <c r="A123" s="70" t="s">
        <v>37</v>
      </c>
      <c r="B123" s="1111" t="s">
        <v>3039</v>
      </c>
      <c r="C123" s="1111" t="s">
        <v>58</v>
      </c>
      <c r="D123" s="1117"/>
      <c r="E123" s="1118" t="s">
        <v>2452</v>
      </c>
      <c r="F123" s="61"/>
    </row>
    <row r="124" spans="1:6" x14ac:dyDescent="0.25">
      <c r="A124" s="435" t="s">
        <v>57</v>
      </c>
      <c r="B124" s="436"/>
      <c r="C124" s="436"/>
      <c r="D124" s="436"/>
      <c r="E124" s="437"/>
      <c r="F124" s="436"/>
    </row>
    <row r="125" spans="1:6" x14ac:dyDescent="0.25">
      <c r="A125" s="5" t="s">
        <v>39</v>
      </c>
      <c r="B125" s="718" t="s">
        <v>2253</v>
      </c>
      <c r="C125" s="718" t="s">
        <v>2799</v>
      </c>
      <c r="D125" s="718" t="s">
        <v>2806</v>
      </c>
      <c r="E125" s="718" t="s">
        <v>2801</v>
      </c>
      <c r="F125" s="718" t="s">
        <v>2810</v>
      </c>
    </row>
    <row r="126" spans="1:6" x14ac:dyDescent="0.25">
      <c r="A126" s="5" t="s">
        <v>38</v>
      </c>
      <c r="B126" s="718" t="s">
        <v>2252</v>
      </c>
      <c r="C126" s="718" t="s">
        <v>2799</v>
      </c>
      <c r="D126" s="718" t="s">
        <v>3244</v>
      </c>
      <c r="E126" s="718" t="s">
        <v>2801</v>
      </c>
      <c r="F126" s="718" t="s">
        <v>2811</v>
      </c>
    </row>
    <row r="127" spans="1:6" x14ac:dyDescent="0.25">
      <c r="A127" s="72" t="s">
        <v>40</v>
      </c>
      <c r="B127" s="718" t="s">
        <v>2253</v>
      </c>
      <c r="C127" s="718" t="s">
        <v>2800</v>
      </c>
      <c r="D127" s="718" t="s">
        <v>2806</v>
      </c>
      <c r="E127" s="718" t="s">
        <v>2801</v>
      </c>
      <c r="F127" s="718" t="s">
        <v>2810</v>
      </c>
    </row>
    <row r="128" spans="1:6" x14ac:dyDescent="0.25">
      <c r="A128" s="72" t="s">
        <v>41</v>
      </c>
      <c r="B128" s="718" t="s">
        <v>2252</v>
      </c>
      <c r="C128" s="718" t="s">
        <v>2800</v>
      </c>
      <c r="D128" s="718" t="s">
        <v>3244</v>
      </c>
      <c r="E128" s="718" t="s">
        <v>2801</v>
      </c>
      <c r="F128" s="718" t="s">
        <v>2811</v>
      </c>
    </row>
    <row r="129" spans="1:6" x14ac:dyDescent="0.25">
      <c r="A129" s="645" t="s">
        <v>2588</v>
      </c>
      <c r="B129" s="572"/>
      <c r="C129" s="14"/>
      <c r="D129" s="14"/>
      <c r="E129" s="14"/>
      <c r="F129" s="14"/>
    </row>
    <row r="130" spans="1:6" x14ac:dyDescent="0.25">
      <c r="A130" s="5" t="s">
        <v>34</v>
      </c>
      <c r="B130" s="987" t="s">
        <v>1213</v>
      </c>
      <c r="C130" s="1033" t="s">
        <v>5</v>
      </c>
      <c r="D130" s="1034" t="s">
        <v>2917</v>
      </c>
      <c r="E130" s="1032" t="s">
        <v>1170</v>
      </c>
      <c r="F130" s="1035" t="s">
        <v>2918</v>
      </c>
    </row>
    <row r="131" spans="1:6" x14ac:dyDescent="0.25">
      <c r="A131" s="5" t="s">
        <v>35</v>
      </c>
      <c r="B131" s="987" t="s">
        <v>1216</v>
      </c>
      <c r="C131" s="1037" t="s">
        <v>5</v>
      </c>
      <c r="D131" s="1038" t="s">
        <v>2919</v>
      </c>
      <c r="E131" s="1036" t="s">
        <v>1170</v>
      </c>
      <c r="F131" s="1039" t="s">
        <v>2920</v>
      </c>
    </row>
    <row r="132" spans="1:6" x14ac:dyDescent="0.25">
      <c r="A132" s="5" t="s">
        <v>36</v>
      </c>
      <c r="B132" s="1007" t="s">
        <v>1196</v>
      </c>
      <c r="C132" s="1007" t="s">
        <v>2022</v>
      </c>
      <c r="D132" s="1028" t="s">
        <v>1197</v>
      </c>
      <c r="E132" s="1007" t="s">
        <v>1170</v>
      </c>
      <c r="F132" s="1040" t="s">
        <v>1198</v>
      </c>
    </row>
    <row r="133" spans="1:6" x14ac:dyDescent="0.25">
      <c r="A133" s="5" t="s">
        <v>37</v>
      </c>
      <c r="B133" s="1007" t="s">
        <v>1199</v>
      </c>
      <c r="C133" s="1007" t="s">
        <v>2022</v>
      </c>
      <c r="D133" s="1028" t="s">
        <v>1200</v>
      </c>
      <c r="E133" s="1007" t="s">
        <v>1170</v>
      </c>
      <c r="F133" s="1040" t="s">
        <v>1201</v>
      </c>
    </row>
    <row r="134" spans="1:6" x14ac:dyDescent="0.25">
      <c r="A134" s="435" t="s">
        <v>57</v>
      </c>
      <c r="B134" s="436"/>
      <c r="C134" s="436"/>
      <c r="D134" s="436"/>
      <c r="E134" s="437"/>
      <c r="F134" s="436"/>
    </row>
    <row r="135" spans="1:6" x14ac:dyDescent="0.25">
      <c r="A135" s="18" t="s">
        <v>39</v>
      </c>
      <c r="B135" s="1028" t="s">
        <v>1196</v>
      </c>
      <c r="C135" s="1007" t="s">
        <v>2023</v>
      </c>
      <c r="D135" s="1028" t="s">
        <v>1197</v>
      </c>
      <c r="E135" s="1041" t="s">
        <v>1170</v>
      </c>
      <c r="F135" s="1028" t="s">
        <v>1198</v>
      </c>
    </row>
    <row r="136" spans="1:6" x14ac:dyDescent="0.25">
      <c r="A136" s="18" t="s">
        <v>38</v>
      </c>
      <c r="B136" s="1028" t="s">
        <v>1199</v>
      </c>
      <c r="C136" s="1007" t="s">
        <v>2960</v>
      </c>
      <c r="D136" s="1028" t="s">
        <v>1200</v>
      </c>
      <c r="E136" s="1041" t="s">
        <v>1170</v>
      </c>
      <c r="F136" s="1028" t="s">
        <v>1201</v>
      </c>
    </row>
    <row r="137" spans="1:6" x14ac:dyDescent="0.25">
      <c r="A137" s="74" t="s">
        <v>40</v>
      </c>
      <c r="B137" s="1148" t="s">
        <v>2091</v>
      </c>
      <c r="C137" s="1148" t="s">
        <v>1986</v>
      </c>
      <c r="D137" s="1148"/>
      <c r="E137" s="1148"/>
      <c r="F137" s="5"/>
    </row>
    <row r="138" spans="1:6" x14ac:dyDescent="0.25">
      <c r="A138" s="74" t="s">
        <v>41</v>
      </c>
      <c r="B138" s="1148" t="s">
        <v>2091</v>
      </c>
      <c r="C138" s="1148" t="s">
        <v>1986</v>
      </c>
      <c r="D138" s="1148"/>
      <c r="E138" s="1148"/>
      <c r="F138" s="5"/>
    </row>
    <row r="139" spans="1:6" x14ac:dyDescent="0.25">
      <c r="A139" s="645" t="s">
        <v>3255</v>
      </c>
      <c r="B139" s="1694" t="s">
        <v>3419</v>
      </c>
      <c r="C139" s="1685"/>
      <c r="D139" s="1688"/>
      <c r="E139" s="1689"/>
    </row>
    <row r="140" spans="1:6" x14ac:dyDescent="0.25">
      <c r="A140" s="645" t="s">
        <v>3256</v>
      </c>
      <c r="B140" s="1695"/>
      <c r="C140" s="1686"/>
      <c r="D140" s="1690"/>
      <c r="E140" s="1691"/>
    </row>
    <row r="141" spans="1:6" x14ac:dyDescent="0.25">
      <c r="A141" s="645" t="s">
        <v>3257</v>
      </c>
      <c r="B141" s="1695"/>
      <c r="C141" s="1686"/>
      <c r="D141" s="1690"/>
      <c r="E141" s="1691"/>
    </row>
    <row r="142" spans="1:6" x14ac:dyDescent="0.25">
      <c r="A142" s="645" t="s">
        <v>3258</v>
      </c>
      <c r="B142" s="1695"/>
      <c r="C142" s="1686"/>
      <c r="D142" s="1690"/>
      <c r="E142" s="1691"/>
    </row>
    <row r="143" spans="1:6" x14ac:dyDescent="0.25">
      <c r="A143" s="645" t="s">
        <v>3259</v>
      </c>
      <c r="B143" s="1695"/>
      <c r="C143" s="1686"/>
      <c r="D143" s="1690"/>
      <c r="E143" s="1691"/>
    </row>
    <row r="144" spans="1:6" x14ac:dyDescent="0.25">
      <c r="A144" s="645" t="s">
        <v>3260</v>
      </c>
      <c r="B144" s="1695"/>
      <c r="C144" s="1686"/>
      <c r="D144" s="1690"/>
      <c r="E144" s="1691"/>
      <c r="F144" s="5"/>
    </row>
    <row r="145" spans="1:6" x14ac:dyDescent="0.25">
      <c r="A145" s="645" t="s">
        <v>3261</v>
      </c>
      <c r="B145" s="1695"/>
      <c r="C145" s="1686"/>
      <c r="D145" s="1690"/>
      <c r="E145" s="1691"/>
      <c r="F145" s="5"/>
    </row>
    <row r="146" spans="1:6" x14ac:dyDescent="0.25">
      <c r="A146" s="645" t="s">
        <v>3262</v>
      </c>
      <c r="B146" s="1695"/>
      <c r="C146" s="1686"/>
      <c r="D146" s="1690"/>
      <c r="E146" s="1691"/>
      <c r="F146" s="5"/>
    </row>
    <row r="147" spans="1:6" x14ac:dyDescent="0.25">
      <c r="A147" s="645" t="s">
        <v>3263</v>
      </c>
      <c r="B147" s="1695"/>
      <c r="C147" s="1686"/>
      <c r="D147" s="1690"/>
      <c r="E147" s="1691"/>
      <c r="F147" s="5"/>
    </row>
    <row r="148" spans="1:6" x14ac:dyDescent="0.25">
      <c r="A148" s="645" t="s">
        <v>3264</v>
      </c>
      <c r="B148" s="1696"/>
      <c r="C148" s="1687"/>
      <c r="D148" s="1692"/>
      <c r="E148" s="1693"/>
      <c r="F148" s="5"/>
    </row>
    <row r="149" spans="1:6" x14ac:dyDescent="0.25">
      <c r="A149" s="59" t="s">
        <v>15</v>
      </c>
      <c r="B149" s="59"/>
      <c r="C149" s="59"/>
      <c r="D149" s="59"/>
      <c r="E149" s="59"/>
      <c r="F149" s="59"/>
    </row>
    <row r="150" spans="1:6" x14ac:dyDescent="0.25">
      <c r="A150" s="12" t="s">
        <v>3</v>
      </c>
      <c r="B150" s="11" t="s">
        <v>6</v>
      </c>
      <c r="C150" s="11" t="s">
        <v>7</v>
      </c>
      <c r="D150" s="11" t="s">
        <v>8</v>
      </c>
      <c r="E150" s="12" t="s">
        <v>4</v>
      </c>
      <c r="F150" s="11" t="s">
        <v>11</v>
      </c>
    </row>
    <row r="151" spans="1:6" x14ac:dyDescent="0.25">
      <c r="A151" s="645" t="s">
        <v>2589</v>
      </c>
      <c r="B151" s="645"/>
      <c r="C151" s="572"/>
      <c r="D151" s="14"/>
      <c r="E151" s="14"/>
      <c r="F151" s="14"/>
    </row>
    <row r="152" spans="1:6" x14ac:dyDescent="0.25">
      <c r="A152" s="18" t="s">
        <v>34</v>
      </c>
      <c r="B152" s="518" t="s">
        <v>1416</v>
      </c>
      <c r="C152" s="518" t="s">
        <v>1</v>
      </c>
      <c r="D152" s="518" t="s">
        <v>2700</v>
      </c>
      <c r="E152" s="518" t="s">
        <v>1327</v>
      </c>
      <c r="F152" s="736" t="s">
        <v>1389</v>
      </c>
    </row>
    <row r="153" spans="1:6" x14ac:dyDescent="0.25">
      <c r="A153" s="18" t="s">
        <v>35</v>
      </c>
      <c r="B153" s="518" t="s">
        <v>1419</v>
      </c>
      <c r="C153" s="518" t="s">
        <v>1</v>
      </c>
      <c r="D153" s="518" t="s">
        <v>2701</v>
      </c>
      <c r="E153" s="518" t="s">
        <v>1327</v>
      </c>
      <c r="F153" s="736" t="s">
        <v>1392</v>
      </c>
    </row>
    <row r="154" spans="1:6" x14ac:dyDescent="0.25">
      <c r="A154" s="18" t="s">
        <v>36</v>
      </c>
      <c r="B154" s="838" t="s">
        <v>2094</v>
      </c>
      <c r="C154" s="838" t="s">
        <v>20</v>
      </c>
      <c r="D154" s="838" t="s">
        <v>294</v>
      </c>
      <c r="E154" s="839" t="s">
        <v>2172</v>
      </c>
      <c r="F154" s="830" t="s">
        <v>2845</v>
      </c>
    </row>
    <row r="155" spans="1:6" x14ac:dyDescent="0.25">
      <c r="A155" s="18" t="s">
        <v>37</v>
      </c>
      <c r="B155" s="838" t="s">
        <v>2095</v>
      </c>
      <c r="C155" s="838" t="s">
        <v>20</v>
      </c>
      <c r="D155" s="838" t="s">
        <v>297</v>
      </c>
      <c r="E155" s="839" t="s">
        <v>2172</v>
      </c>
      <c r="F155" s="830" t="s">
        <v>2846</v>
      </c>
    </row>
    <row r="156" spans="1:6" x14ac:dyDescent="0.25">
      <c r="A156" s="470" t="s">
        <v>57</v>
      </c>
      <c r="B156" s="436"/>
      <c r="C156" s="436"/>
      <c r="D156" s="436"/>
      <c r="E156" s="437"/>
      <c r="F156" s="436"/>
    </row>
    <row r="157" spans="1:6" x14ac:dyDescent="0.25">
      <c r="A157" s="18" t="s">
        <v>39</v>
      </c>
      <c r="B157" s="1244" t="s">
        <v>3325</v>
      </c>
      <c r="C157" s="1244" t="s">
        <v>0</v>
      </c>
      <c r="D157" s="1244" t="s">
        <v>1722</v>
      </c>
      <c r="E157" s="1290" t="s">
        <v>3139</v>
      </c>
      <c r="F157" s="1263" t="s">
        <v>1723</v>
      </c>
    </row>
    <row r="158" spans="1:6" x14ac:dyDescent="0.25">
      <c r="A158" s="18" t="s">
        <v>38</v>
      </c>
      <c r="B158" s="70"/>
      <c r="C158" s="70" t="s">
        <v>1991</v>
      </c>
      <c r="D158" s="70"/>
      <c r="E158" s="70"/>
    </row>
    <row r="159" spans="1:6" x14ac:dyDescent="0.25">
      <c r="A159" s="74" t="s">
        <v>40</v>
      </c>
      <c r="B159" s="70"/>
      <c r="C159" s="70" t="s">
        <v>1991</v>
      </c>
      <c r="D159" s="70"/>
      <c r="E159" s="70"/>
      <c r="F159" s="5"/>
    </row>
    <row r="160" spans="1:6" x14ac:dyDescent="0.25">
      <c r="A160" s="74" t="s">
        <v>41</v>
      </c>
      <c r="B160" s="70"/>
      <c r="C160" s="70" t="s">
        <v>1991</v>
      </c>
      <c r="D160" s="70"/>
      <c r="E160" s="70"/>
      <c r="F160" s="5"/>
    </row>
    <row r="161" spans="1:6" x14ac:dyDescent="0.25">
      <c r="A161" s="645" t="s">
        <v>2590</v>
      </c>
      <c r="B161" s="572"/>
      <c r="C161" s="14"/>
      <c r="D161" s="14"/>
      <c r="E161" s="14"/>
      <c r="F161" s="14"/>
    </row>
    <row r="162" spans="1:6" x14ac:dyDescent="0.25">
      <c r="A162" s="18" t="s">
        <v>34</v>
      </c>
      <c r="B162" s="987" t="s">
        <v>1225</v>
      </c>
      <c r="C162" s="987" t="s">
        <v>5</v>
      </c>
      <c r="D162" s="987" t="s">
        <v>1203</v>
      </c>
      <c r="E162" s="987" t="s">
        <v>1170</v>
      </c>
      <c r="F162" s="987" t="s">
        <v>1204</v>
      </c>
    </row>
    <row r="163" spans="1:6" x14ac:dyDescent="0.25">
      <c r="A163" s="18" t="s">
        <v>35</v>
      </c>
      <c r="B163" s="987" t="s">
        <v>1228</v>
      </c>
      <c r="C163" s="987" t="s">
        <v>5</v>
      </c>
      <c r="D163" s="987" t="s">
        <v>1206</v>
      </c>
      <c r="E163" s="987" t="s">
        <v>1170</v>
      </c>
      <c r="F163" s="987" t="s">
        <v>1207</v>
      </c>
    </row>
    <row r="164" spans="1:6" x14ac:dyDescent="0.25">
      <c r="A164" s="18" t="s">
        <v>36</v>
      </c>
      <c r="B164" s="517" t="s">
        <v>1422</v>
      </c>
      <c r="C164" s="517" t="s">
        <v>1</v>
      </c>
      <c r="D164" s="721" t="s">
        <v>2702</v>
      </c>
      <c r="E164" s="721" t="s">
        <v>1327</v>
      </c>
      <c r="F164" s="518" t="s">
        <v>1395</v>
      </c>
    </row>
    <row r="165" spans="1:6" x14ac:dyDescent="0.25">
      <c r="A165" s="18" t="s">
        <v>37</v>
      </c>
      <c r="B165" s="517" t="s">
        <v>1425</v>
      </c>
      <c r="C165" s="517" t="s">
        <v>1</v>
      </c>
      <c r="D165" s="721" t="s">
        <v>2703</v>
      </c>
      <c r="E165" s="721" t="s">
        <v>1327</v>
      </c>
      <c r="F165" s="518" t="s">
        <v>1398</v>
      </c>
    </row>
    <row r="166" spans="1:6" x14ac:dyDescent="0.25">
      <c r="A166" s="470" t="s">
        <v>57</v>
      </c>
      <c r="B166" s="436"/>
      <c r="C166" s="436"/>
      <c r="D166" s="436"/>
      <c r="E166" s="437"/>
      <c r="F166" s="436"/>
    </row>
    <row r="167" spans="1:6" x14ac:dyDescent="0.25">
      <c r="A167" s="18" t="s">
        <v>39</v>
      </c>
      <c r="B167" s="1111" t="s">
        <v>3040</v>
      </c>
      <c r="C167" s="1111" t="s">
        <v>58</v>
      </c>
      <c r="D167" s="1122"/>
      <c r="E167" s="1104" t="s">
        <v>2452</v>
      </c>
      <c r="F167" s="246"/>
    </row>
    <row r="168" spans="1:6" x14ac:dyDescent="0.25">
      <c r="A168" s="18" t="s">
        <v>38</v>
      </c>
      <c r="B168" s="1111" t="s">
        <v>3041</v>
      </c>
      <c r="C168" s="1111" t="s">
        <v>58</v>
      </c>
      <c r="D168" s="1116"/>
      <c r="E168" s="1104" t="s">
        <v>2452</v>
      </c>
      <c r="F168" s="660"/>
    </row>
    <row r="169" spans="1:6" x14ac:dyDescent="0.25">
      <c r="A169" s="74" t="s">
        <v>40</v>
      </c>
      <c r="B169" s="1171"/>
      <c r="C169" s="1171" t="s">
        <v>1991</v>
      </c>
      <c r="D169" s="1171"/>
      <c r="E169" s="1171"/>
      <c r="F169" s="710"/>
    </row>
    <row r="170" spans="1:6" x14ac:dyDescent="0.25">
      <c r="A170" s="74" t="s">
        <v>41</v>
      </c>
      <c r="B170" s="1171"/>
      <c r="C170" s="1171" t="s">
        <v>1991</v>
      </c>
      <c r="D170" s="1171"/>
      <c r="E170" s="1173"/>
      <c r="F170" s="711"/>
    </row>
    <row r="171" spans="1:6" x14ac:dyDescent="0.25">
      <c r="A171" s="645" t="s">
        <v>2591</v>
      </c>
      <c r="B171" s="572"/>
      <c r="C171" s="14"/>
      <c r="D171" s="14"/>
      <c r="E171" s="14"/>
      <c r="F171" s="14"/>
    </row>
    <row r="172" spans="1:6" x14ac:dyDescent="0.25">
      <c r="A172" s="18" t="s">
        <v>34</v>
      </c>
      <c r="B172" s="726" t="s">
        <v>1431</v>
      </c>
      <c r="C172" s="726" t="s">
        <v>1</v>
      </c>
      <c r="D172" s="726" t="s">
        <v>2704</v>
      </c>
      <c r="E172" s="726" t="s">
        <v>1344</v>
      </c>
      <c r="F172" s="721" t="s">
        <v>1407</v>
      </c>
    </row>
    <row r="173" spans="1:6" x14ac:dyDescent="0.25">
      <c r="A173" s="18" t="s">
        <v>35</v>
      </c>
      <c r="B173" s="726" t="s">
        <v>1434</v>
      </c>
      <c r="C173" s="726" t="s">
        <v>1</v>
      </c>
      <c r="D173" s="726" t="s">
        <v>2705</v>
      </c>
      <c r="E173" s="726" t="s">
        <v>1344</v>
      </c>
      <c r="F173" s="721" t="s">
        <v>2706</v>
      </c>
    </row>
    <row r="174" spans="1:6" x14ac:dyDescent="0.25">
      <c r="A174" s="18" t="s">
        <v>36</v>
      </c>
      <c r="B174" s="838" t="s">
        <v>2096</v>
      </c>
      <c r="C174" s="838" t="s">
        <v>20</v>
      </c>
      <c r="D174" s="838" t="s">
        <v>300</v>
      </c>
      <c r="E174" s="838" t="s">
        <v>2172</v>
      </c>
      <c r="F174" s="830" t="s">
        <v>2847</v>
      </c>
    </row>
    <row r="175" spans="1:6" x14ac:dyDescent="0.25">
      <c r="A175" s="18" t="s">
        <v>37</v>
      </c>
      <c r="B175" s="838" t="s">
        <v>2097</v>
      </c>
      <c r="C175" s="838" t="s">
        <v>20</v>
      </c>
      <c r="D175" s="838" t="s">
        <v>303</v>
      </c>
      <c r="E175" s="838" t="s">
        <v>2172</v>
      </c>
      <c r="F175" s="830" t="s">
        <v>2848</v>
      </c>
    </row>
    <row r="176" spans="1:6" x14ac:dyDescent="0.25">
      <c r="A176" s="470" t="s">
        <v>57</v>
      </c>
      <c r="B176" s="436"/>
      <c r="C176" s="436"/>
      <c r="D176" s="436"/>
      <c r="E176" s="437"/>
      <c r="F176" s="436"/>
    </row>
    <row r="177" spans="1:6" x14ac:dyDescent="0.25">
      <c r="A177" s="18" t="s">
        <v>39</v>
      </c>
      <c r="B177" s="766" t="s">
        <v>2961</v>
      </c>
      <c r="C177" s="793" t="s">
        <v>2953</v>
      </c>
      <c r="D177" s="793" t="s">
        <v>2963</v>
      </c>
      <c r="E177" s="793" t="s">
        <v>2957</v>
      </c>
      <c r="F177" s="793" t="s">
        <v>2965</v>
      </c>
    </row>
    <row r="178" spans="1:6" x14ac:dyDescent="0.25">
      <c r="A178" s="18" t="s">
        <v>38</v>
      </c>
      <c r="B178" s="766" t="s">
        <v>2962</v>
      </c>
      <c r="C178" s="793" t="s">
        <v>2953</v>
      </c>
      <c r="D178" s="793" t="s">
        <v>2964</v>
      </c>
      <c r="E178" s="793" t="s">
        <v>2957</v>
      </c>
      <c r="F178" s="793" t="s">
        <v>2966</v>
      </c>
    </row>
    <row r="179" spans="1:6" x14ac:dyDescent="0.25">
      <c r="A179" s="74" t="s">
        <v>40</v>
      </c>
      <c r="B179" s="766" t="s">
        <v>2961</v>
      </c>
      <c r="C179" s="766" t="s">
        <v>2954</v>
      </c>
      <c r="D179" s="766" t="s">
        <v>2963</v>
      </c>
      <c r="E179" s="793" t="s">
        <v>2957</v>
      </c>
      <c r="F179" s="766" t="s">
        <v>2965</v>
      </c>
    </row>
    <row r="180" spans="1:6" x14ac:dyDescent="0.25">
      <c r="A180" s="74" t="s">
        <v>41</v>
      </c>
      <c r="B180" s="766" t="s">
        <v>2962</v>
      </c>
      <c r="C180" s="766" t="s">
        <v>2954</v>
      </c>
      <c r="D180" s="766" t="s">
        <v>2964</v>
      </c>
      <c r="E180" s="793" t="s">
        <v>2957</v>
      </c>
      <c r="F180" s="766" t="s">
        <v>2966</v>
      </c>
    </row>
    <row r="181" spans="1:6" x14ac:dyDescent="0.25">
      <c r="A181" s="645" t="s">
        <v>2592</v>
      </c>
      <c r="B181" s="572"/>
      <c r="C181" s="14"/>
      <c r="D181" s="14"/>
      <c r="E181" s="14"/>
      <c r="F181" s="14"/>
    </row>
    <row r="182" spans="1:6" x14ac:dyDescent="0.25">
      <c r="A182" s="70" t="s">
        <v>34</v>
      </c>
      <c r="B182" s="70"/>
      <c r="C182" s="70" t="s">
        <v>1991</v>
      </c>
      <c r="D182" s="70"/>
      <c r="E182" s="70"/>
      <c r="F182" s="16"/>
    </row>
    <row r="183" spans="1:6" x14ac:dyDescent="0.25">
      <c r="A183" s="70" t="s">
        <v>35</v>
      </c>
      <c r="B183" s="70"/>
      <c r="C183" s="70" t="s">
        <v>1991</v>
      </c>
      <c r="D183" s="70"/>
      <c r="E183" s="70"/>
      <c r="F183" s="16"/>
    </row>
    <row r="184" spans="1:6" x14ac:dyDescent="0.25">
      <c r="A184" s="70" t="s">
        <v>36</v>
      </c>
      <c r="B184" s="70"/>
      <c r="C184" s="70" t="s">
        <v>1991</v>
      </c>
      <c r="D184" s="70"/>
      <c r="E184" s="70"/>
      <c r="F184" s="587"/>
    </row>
    <row r="185" spans="1:6" x14ac:dyDescent="0.25">
      <c r="A185" s="70" t="s">
        <v>37</v>
      </c>
      <c r="B185" s="70"/>
      <c r="C185" s="70" t="s">
        <v>1991</v>
      </c>
      <c r="D185" s="70"/>
      <c r="E185" s="70"/>
      <c r="F185" s="587"/>
    </row>
    <row r="186" spans="1:6" x14ac:dyDescent="0.25">
      <c r="A186" s="435" t="s">
        <v>57</v>
      </c>
      <c r="B186" s="436"/>
      <c r="C186" s="436"/>
      <c r="D186" s="436"/>
      <c r="E186" s="437"/>
      <c r="F186" s="436"/>
    </row>
    <row r="187" spans="1:6" x14ac:dyDescent="0.25">
      <c r="A187" s="5" t="s">
        <v>39</v>
      </c>
      <c r="B187" s="718" t="s">
        <v>2813</v>
      </c>
      <c r="C187" s="718" t="s">
        <v>2799</v>
      </c>
      <c r="D187" s="718" t="s">
        <v>2812</v>
      </c>
      <c r="E187" s="718" t="s">
        <v>2801</v>
      </c>
      <c r="F187" s="718" t="s">
        <v>2815</v>
      </c>
    </row>
    <row r="188" spans="1:6" x14ac:dyDescent="0.25">
      <c r="A188" s="5" t="s">
        <v>38</v>
      </c>
      <c r="B188" s="718" t="s">
        <v>2814</v>
      </c>
      <c r="C188" s="718" t="s">
        <v>2799</v>
      </c>
      <c r="D188" s="718" t="s">
        <v>3245</v>
      </c>
      <c r="E188" s="718" t="s">
        <v>2801</v>
      </c>
      <c r="F188" s="718" t="s">
        <v>2816</v>
      </c>
    </row>
    <row r="189" spans="1:6" x14ac:dyDescent="0.25">
      <c r="A189" s="72" t="s">
        <v>40</v>
      </c>
      <c r="B189" s="718" t="s">
        <v>2813</v>
      </c>
      <c r="C189" s="718" t="s">
        <v>2800</v>
      </c>
      <c r="D189" s="718" t="s">
        <v>2812</v>
      </c>
      <c r="E189" s="718" t="s">
        <v>2801</v>
      </c>
      <c r="F189" s="718" t="s">
        <v>2815</v>
      </c>
    </row>
    <row r="190" spans="1:6" x14ac:dyDescent="0.25">
      <c r="A190" s="72" t="s">
        <v>41</v>
      </c>
      <c r="B190" s="718" t="s">
        <v>2814</v>
      </c>
      <c r="C190" s="718" t="s">
        <v>2800</v>
      </c>
      <c r="D190" s="718" t="s">
        <v>3245</v>
      </c>
      <c r="E190" s="718" t="s">
        <v>2801</v>
      </c>
      <c r="F190" s="718" t="s">
        <v>2816</v>
      </c>
    </row>
    <row r="191" spans="1:6" x14ac:dyDescent="0.25">
      <c r="A191" s="645" t="s">
        <v>2593</v>
      </c>
      <c r="B191" s="572"/>
      <c r="C191" s="14"/>
      <c r="D191" s="14"/>
      <c r="E191" s="14"/>
      <c r="F191" s="14"/>
    </row>
    <row r="192" spans="1:6" x14ac:dyDescent="0.25">
      <c r="A192" s="5" t="s">
        <v>34</v>
      </c>
      <c r="B192" s="935" t="s">
        <v>3330</v>
      </c>
      <c r="C192" s="935" t="s">
        <v>9</v>
      </c>
      <c r="D192" s="935" t="s">
        <v>866</v>
      </c>
      <c r="E192" s="935" t="s">
        <v>2897</v>
      </c>
      <c r="F192" s="935" t="s">
        <v>2913</v>
      </c>
    </row>
    <row r="193" spans="1:6" x14ac:dyDescent="0.25">
      <c r="A193" s="18" t="s">
        <v>35</v>
      </c>
      <c r="B193" s="935" t="s">
        <v>3331</v>
      </c>
      <c r="C193" s="935" t="s">
        <v>9</v>
      </c>
      <c r="D193" s="935" t="s">
        <v>866</v>
      </c>
      <c r="E193" s="935" t="s">
        <v>2897</v>
      </c>
      <c r="F193" s="935" t="s">
        <v>2913</v>
      </c>
    </row>
    <row r="194" spans="1:6" x14ac:dyDescent="0.25">
      <c r="A194" s="18" t="s">
        <v>36</v>
      </c>
      <c r="B194" s="1213" t="s">
        <v>140</v>
      </c>
      <c r="C194" s="1213" t="s">
        <v>53</v>
      </c>
      <c r="D194" s="1210" t="s">
        <v>141</v>
      </c>
      <c r="E194" s="1209" t="s">
        <v>74</v>
      </c>
      <c r="F194" s="21" t="s">
        <v>142</v>
      </c>
    </row>
    <row r="195" spans="1:6" x14ac:dyDescent="0.25">
      <c r="A195" s="18" t="s">
        <v>37</v>
      </c>
      <c r="B195" s="1213" t="s">
        <v>143</v>
      </c>
      <c r="C195" s="1213" t="s">
        <v>53</v>
      </c>
      <c r="D195" s="1210" t="s">
        <v>141</v>
      </c>
      <c r="E195" s="1209" t="s">
        <v>74</v>
      </c>
      <c r="F195" s="1213" t="s">
        <v>142</v>
      </c>
    </row>
    <row r="196" spans="1:6" x14ac:dyDescent="0.25">
      <c r="A196" s="470" t="s">
        <v>57</v>
      </c>
      <c r="B196" s="436"/>
      <c r="C196" s="436"/>
      <c r="D196" s="436"/>
      <c r="E196" s="437"/>
      <c r="F196" s="436"/>
    </row>
    <row r="197" spans="1:6" x14ac:dyDescent="0.25">
      <c r="A197" s="18" t="s">
        <v>39</v>
      </c>
      <c r="B197" s="988" t="s">
        <v>1231</v>
      </c>
      <c r="C197" s="991" t="s">
        <v>5</v>
      </c>
      <c r="D197" s="988" t="s">
        <v>2921</v>
      </c>
      <c r="E197" s="1043" t="s">
        <v>1170</v>
      </c>
      <c r="F197" s="988" t="s">
        <v>1215</v>
      </c>
    </row>
    <row r="198" spans="1:6" x14ac:dyDescent="0.25">
      <c r="A198" s="18" t="s">
        <v>38</v>
      </c>
      <c r="B198" s="988" t="s">
        <v>1240</v>
      </c>
      <c r="C198" s="991" t="s">
        <v>5</v>
      </c>
      <c r="D198" s="988" t="s">
        <v>2922</v>
      </c>
      <c r="E198" s="1043" t="s">
        <v>1170</v>
      </c>
      <c r="F198" s="988" t="s">
        <v>1218</v>
      </c>
    </row>
    <row r="199" spans="1:6" x14ac:dyDescent="0.25">
      <c r="A199" s="74" t="s">
        <v>40</v>
      </c>
      <c r="B199" s="70"/>
      <c r="C199" s="1171" t="s">
        <v>1991</v>
      </c>
      <c r="D199" s="70"/>
      <c r="E199" s="70"/>
    </row>
    <row r="200" spans="1:6" x14ac:dyDescent="0.25">
      <c r="A200" s="74" t="s">
        <v>41</v>
      </c>
      <c r="B200" s="70"/>
      <c r="C200" s="1171" t="s">
        <v>1991</v>
      </c>
      <c r="D200" s="70"/>
      <c r="E200" s="70"/>
    </row>
    <row r="201" spans="1:6" x14ac:dyDescent="0.25">
      <c r="A201" s="59" t="s">
        <v>16</v>
      </c>
      <c r="B201" s="59"/>
      <c r="C201" s="59"/>
      <c r="D201" s="59"/>
      <c r="E201" s="59"/>
      <c r="F201" s="59"/>
    </row>
    <row r="202" spans="1:6" x14ac:dyDescent="0.25">
      <c r="A202" s="12" t="s">
        <v>3</v>
      </c>
      <c r="B202" s="11" t="s">
        <v>6</v>
      </c>
      <c r="C202" s="11" t="s">
        <v>7</v>
      </c>
      <c r="D202" s="11" t="s">
        <v>8</v>
      </c>
      <c r="E202" s="12" t="s">
        <v>4</v>
      </c>
      <c r="F202" s="11" t="s">
        <v>11</v>
      </c>
    </row>
    <row r="203" spans="1:6" x14ac:dyDescent="0.25">
      <c r="A203" s="645" t="s">
        <v>2594</v>
      </c>
      <c r="B203" s="645"/>
      <c r="C203" s="572"/>
      <c r="D203" s="14"/>
      <c r="E203" s="14"/>
      <c r="F203" s="14"/>
    </row>
    <row r="204" spans="1:6" x14ac:dyDescent="0.25">
      <c r="A204" s="18" t="s">
        <v>34</v>
      </c>
      <c r="B204" s="518" t="s">
        <v>1437</v>
      </c>
      <c r="C204" s="518" t="s">
        <v>1</v>
      </c>
      <c r="D204" s="721" t="s">
        <v>2707</v>
      </c>
      <c r="E204" s="518" t="s">
        <v>1350</v>
      </c>
      <c r="F204" s="518" t="s">
        <v>1418</v>
      </c>
    </row>
    <row r="205" spans="1:6" x14ac:dyDescent="0.25">
      <c r="A205" s="18" t="s">
        <v>35</v>
      </c>
      <c r="B205" s="518" t="s">
        <v>1440</v>
      </c>
      <c r="C205" s="518" t="s">
        <v>1</v>
      </c>
      <c r="D205" s="721" t="s">
        <v>2708</v>
      </c>
      <c r="E205" s="518" t="s">
        <v>1350</v>
      </c>
      <c r="F205" s="518" t="s">
        <v>1421</v>
      </c>
    </row>
    <row r="206" spans="1:6" x14ac:dyDescent="0.25">
      <c r="A206" s="18" t="s">
        <v>36</v>
      </c>
      <c r="B206" s="840" t="s">
        <v>2098</v>
      </c>
      <c r="C206" s="840" t="s">
        <v>20</v>
      </c>
      <c r="D206" s="840" t="s">
        <v>309</v>
      </c>
      <c r="E206" s="840" t="s">
        <v>2172</v>
      </c>
      <c r="F206" s="840" t="s">
        <v>2849</v>
      </c>
    </row>
    <row r="207" spans="1:6" x14ac:dyDescent="0.25">
      <c r="A207" s="18" t="s">
        <v>37</v>
      </c>
      <c r="B207" s="840" t="s">
        <v>2099</v>
      </c>
      <c r="C207" s="840" t="s">
        <v>20</v>
      </c>
      <c r="D207" s="840" t="s">
        <v>313</v>
      </c>
      <c r="E207" s="840" t="s">
        <v>2172</v>
      </c>
      <c r="F207" s="840" t="s">
        <v>2849</v>
      </c>
    </row>
    <row r="208" spans="1:6" x14ac:dyDescent="0.25">
      <c r="A208" s="470" t="s">
        <v>57</v>
      </c>
      <c r="B208" s="437"/>
      <c r="C208" s="437"/>
      <c r="D208" s="437"/>
      <c r="E208" s="437"/>
      <c r="F208" s="437"/>
    </row>
    <row r="209" spans="1:6" x14ac:dyDescent="0.25">
      <c r="A209" s="18" t="s">
        <v>39</v>
      </c>
      <c r="B209" s="1079" t="s">
        <v>3010</v>
      </c>
      <c r="C209" s="1085"/>
      <c r="D209" s="511"/>
      <c r="E209" s="698" t="s">
        <v>3449</v>
      </c>
      <c r="F209" s="18"/>
    </row>
    <row r="210" spans="1:6" x14ac:dyDescent="0.25">
      <c r="A210" s="18" t="s">
        <v>38</v>
      </c>
      <c r="B210" s="1079" t="s">
        <v>3011</v>
      </c>
      <c r="C210" s="1086"/>
      <c r="D210" s="701"/>
      <c r="E210" s="702" t="s">
        <v>3449</v>
      </c>
      <c r="F210" s="18"/>
    </row>
    <row r="211" spans="1:6" x14ac:dyDescent="0.25">
      <c r="A211" s="74" t="s">
        <v>40</v>
      </c>
      <c r="B211" s="5"/>
      <c r="C211" s="5" t="s">
        <v>1991</v>
      </c>
      <c r="D211" s="5"/>
      <c r="E211" s="5"/>
      <c r="F211" s="18"/>
    </row>
    <row r="212" spans="1:6" x14ac:dyDescent="0.25">
      <c r="A212" s="74" t="s">
        <v>41</v>
      </c>
      <c r="B212" s="583"/>
      <c r="C212" s="5" t="s">
        <v>1991</v>
      </c>
      <c r="D212" s="5"/>
      <c r="E212" s="5"/>
      <c r="F212" s="1443"/>
    </row>
    <row r="213" spans="1:6" x14ac:dyDescent="0.25">
      <c r="A213" s="645" t="s">
        <v>2595</v>
      </c>
      <c r="B213" s="572"/>
      <c r="C213" s="14"/>
      <c r="D213" s="14"/>
      <c r="E213" s="14"/>
      <c r="F213" s="14"/>
    </row>
    <row r="214" spans="1:6" x14ac:dyDescent="0.25">
      <c r="A214" s="18" t="s">
        <v>34</v>
      </c>
      <c r="B214" s="840" t="s">
        <v>2100</v>
      </c>
      <c r="C214" s="840" t="s">
        <v>20</v>
      </c>
      <c r="D214" s="840" t="s">
        <v>315</v>
      </c>
      <c r="E214" s="840" t="s">
        <v>2172</v>
      </c>
      <c r="F214" s="840" t="s">
        <v>2850</v>
      </c>
    </row>
    <row r="215" spans="1:6" x14ac:dyDescent="0.25">
      <c r="A215" s="18" t="s">
        <v>35</v>
      </c>
      <c r="B215" s="840" t="s">
        <v>2101</v>
      </c>
      <c r="C215" s="840" t="s">
        <v>20</v>
      </c>
      <c r="D215" s="840" t="s">
        <v>318</v>
      </c>
      <c r="E215" s="840" t="s">
        <v>2172</v>
      </c>
      <c r="F215" s="840" t="s">
        <v>2850</v>
      </c>
    </row>
    <row r="216" spans="1:6" x14ac:dyDescent="0.25">
      <c r="A216" s="18" t="s">
        <v>36</v>
      </c>
      <c r="B216" s="720" t="s">
        <v>1444</v>
      </c>
      <c r="C216" s="720" t="s">
        <v>1</v>
      </c>
      <c r="D216" s="519" t="s">
        <v>2709</v>
      </c>
      <c r="E216" s="85" t="s">
        <v>1350</v>
      </c>
      <c r="F216" s="519" t="s">
        <v>2710</v>
      </c>
    </row>
    <row r="217" spans="1:6" x14ac:dyDescent="0.25">
      <c r="A217" s="18" t="s">
        <v>37</v>
      </c>
      <c r="B217" s="720" t="s">
        <v>1447</v>
      </c>
      <c r="C217" s="720" t="s">
        <v>1</v>
      </c>
      <c r="D217" s="519" t="s">
        <v>2711</v>
      </c>
      <c r="E217" s="85" t="s">
        <v>1350</v>
      </c>
      <c r="F217" s="519" t="s">
        <v>2712</v>
      </c>
    </row>
    <row r="218" spans="1:6" x14ac:dyDescent="0.25">
      <c r="A218" s="470" t="s">
        <v>57</v>
      </c>
      <c r="B218" s="436"/>
      <c r="C218" s="436"/>
      <c r="D218" s="436"/>
      <c r="E218" s="437"/>
      <c r="F218" s="436"/>
    </row>
    <row r="219" spans="1:6" x14ac:dyDescent="0.25">
      <c r="A219" s="5" t="s">
        <v>39</v>
      </c>
      <c r="B219" s="583"/>
      <c r="C219" s="583" t="s">
        <v>1991</v>
      </c>
      <c r="D219" s="583"/>
      <c r="E219" s="583"/>
    </row>
    <row r="220" spans="1:6" x14ac:dyDescent="0.25">
      <c r="A220" s="5" t="s">
        <v>38</v>
      </c>
      <c r="B220" s="583"/>
      <c r="C220" s="583" t="s">
        <v>1991</v>
      </c>
      <c r="D220" s="583"/>
      <c r="E220" s="583"/>
    </row>
    <row r="221" spans="1:6" x14ac:dyDescent="0.25">
      <c r="A221" s="72" t="s">
        <v>40</v>
      </c>
      <c r="B221" s="583"/>
      <c r="C221" s="583" t="s">
        <v>1991</v>
      </c>
      <c r="D221" s="583"/>
      <c r="E221" s="583"/>
    </row>
    <row r="222" spans="1:6" x14ac:dyDescent="0.25">
      <c r="A222" s="72" t="s">
        <v>41</v>
      </c>
      <c r="B222" s="583"/>
      <c r="C222" s="583" t="s">
        <v>1991</v>
      </c>
      <c r="D222" s="583"/>
      <c r="E222" s="583"/>
    </row>
    <row r="223" spans="1:6" x14ac:dyDescent="0.25">
      <c r="A223" s="645" t="s">
        <v>2596</v>
      </c>
      <c r="B223" s="572"/>
      <c r="C223" s="14"/>
      <c r="D223" s="14"/>
      <c r="E223" s="14"/>
      <c r="F223" s="14"/>
    </row>
    <row r="224" spans="1:6" x14ac:dyDescent="0.25">
      <c r="A224" s="5" t="s">
        <v>34</v>
      </c>
      <c r="B224" s="721" t="s">
        <v>1450</v>
      </c>
      <c r="C224" s="721" t="s">
        <v>1</v>
      </c>
      <c r="D224" s="721" t="s">
        <v>2713</v>
      </c>
      <c r="E224" s="721" t="s">
        <v>1344</v>
      </c>
      <c r="F224" s="721" t="s">
        <v>1436</v>
      </c>
    </row>
    <row r="225" spans="1:6" x14ac:dyDescent="0.25">
      <c r="A225" s="5" t="s">
        <v>35</v>
      </c>
      <c r="B225" s="721" t="s">
        <v>1453</v>
      </c>
      <c r="C225" s="721" t="s">
        <v>1</v>
      </c>
      <c r="D225" s="721" t="s">
        <v>2714</v>
      </c>
      <c r="E225" s="721" t="s">
        <v>1344</v>
      </c>
      <c r="F225" s="721" t="s">
        <v>2715</v>
      </c>
    </row>
    <row r="226" spans="1:6" x14ac:dyDescent="0.25">
      <c r="A226" s="5" t="s">
        <v>36</v>
      </c>
      <c r="B226" s="791" t="s">
        <v>2086</v>
      </c>
      <c r="C226" s="791" t="s">
        <v>427</v>
      </c>
      <c r="D226" s="791" t="s">
        <v>504</v>
      </c>
      <c r="E226" s="791" t="s">
        <v>431</v>
      </c>
      <c r="F226" s="791" t="s">
        <v>505</v>
      </c>
    </row>
    <row r="227" spans="1:6" x14ac:dyDescent="0.25">
      <c r="A227" s="5" t="s">
        <v>37</v>
      </c>
      <c r="B227" s="791" t="s">
        <v>2087</v>
      </c>
      <c r="C227" s="791" t="s">
        <v>427</v>
      </c>
      <c r="D227" s="791" t="s">
        <v>507</v>
      </c>
      <c r="E227" s="791" t="s">
        <v>431</v>
      </c>
      <c r="F227" s="791" t="s">
        <v>508</v>
      </c>
    </row>
    <row r="228" spans="1:6" x14ac:dyDescent="0.25">
      <c r="A228" s="435" t="s">
        <v>57</v>
      </c>
      <c r="B228" s="436"/>
      <c r="C228" s="436"/>
      <c r="D228" s="436"/>
      <c r="E228" s="437"/>
      <c r="F228" s="436"/>
    </row>
    <row r="229" spans="1:6" x14ac:dyDescent="0.25">
      <c r="A229" s="5" t="s">
        <v>39</v>
      </c>
      <c r="B229" s="1089" t="s">
        <v>3012</v>
      </c>
      <c r="C229" s="1087"/>
      <c r="D229" s="710"/>
      <c r="E229" s="841" t="s">
        <v>3449</v>
      </c>
      <c r="F229" s="1082"/>
    </row>
    <row r="230" spans="1:6" x14ac:dyDescent="0.25">
      <c r="A230" s="5" t="s">
        <v>38</v>
      </c>
      <c r="B230" s="1089" t="s">
        <v>3319</v>
      </c>
      <c r="C230" s="1088"/>
      <c r="D230" s="711"/>
      <c r="E230" s="842" t="s">
        <v>3449</v>
      </c>
      <c r="F230" s="1083"/>
    </row>
    <row r="231" spans="1:6" x14ac:dyDescent="0.25">
      <c r="A231" s="72" t="s">
        <v>40</v>
      </c>
      <c r="B231" s="992" t="s">
        <v>1243</v>
      </c>
      <c r="C231" s="992" t="s">
        <v>5</v>
      </c>
      <c r="D231" s="993" t="s">
        <v>1226</v>
      </c>
      <c r="E231" s="994" t="s">
        <v>1170</v>
      </c>
      <c r="F231" s="993" t="s">
        <v>1227</v>
      </c>
    </row>
    <row r="232" spans="1:6" x14ac:dyDescent="0.25">
      <c r="A232" s="72" t="s">
        <v>41</v>
      </c>
      <c r="B232" s="992" t="s">
        <v>1252</v>
      </c>
      <c r="C232" s="992" t="s">
        <v>5</v>
      </c>
      <c r="D232" s="1081" t="s">
        <v>1229</v>
      </c>
      <c r="E232" s="994" t="s">
        <v>1170</v>
      </c>
      <c r="F232" s="992" t="s">
        <v>1230</v>
      </c>
    </row>
    <row r="233" spans="1:6" x14ac:dyDescent="0.25">
      <c r="A233" s="645" t="s">
        <v>2597</v>
      </c>
      <c r="B233" s="572"/>
      <c r="C233" s="14"/>
      <c r="D233" s="14"/>
      <c r="E233" s="14"/>
      <c r="F233" s="14"/>
    </row>
    <row r="234" spans="1:6" x14ac:dyDescent="0.25">
      <c r="A234" s="70" t="s">
        <v>34</v>
      </c>
      <c r="B234" s="1028" t="s">
        <v>1219</v>
      </c>
      <c r="C234" s="1042" t="s">
        <v>2022</v>
      </c>
      <c r="D234" s="1045" t="s">
        <v>1220</v>
      </c>
      <c r="E234" s="1045" t="s">
        <v>1170</v>
      </c>
      <c r="F234" s="1042" t="s">
        <v>1221</v>
      </c>
    </row>
    <row r="235" spans="1:6" x14ac:dyDescent="0.25">
      <c r="A235" s="70" t="s">
        <v>35</v>
      </c>
      <c r="B235" s="1046" t="s">
        <v>1222</v>
      </c>
      <c r="C235" s="1047" t="s">
        <v>2022</v>
      </c>
      <c r="D235" s="1047" t="s">
        <v>1223</v>
      </c>
      <c r="E235" s="1048" t="s">
        <v>1170</v>
      </c>
      <c r="F235" s="1047" t="s">
        <v>1224</v>
      </c>
    </row>
    <row r="236" spans="1:6" x14ac:dyDescent="0.25">
      <c r="A236" s="70" t="s">
        <v>36</v>
      </c>
      <c r="B236" s="1028" t="s">
        <v>1219</v>
      </c>
      <c r="C236" s="1028" t="s">
        <v>2960</v>
      </c>
      <c r="D236" s="1028" t="s">
        <v>1220</v>
      </c>
      <c r="E236" s="1028" t="s">
        <v>1170</v>
      </c>
      <c r="F236" s="1028" t="s">
        <v>1221</v>
      </c>
    </row>
    <row r="237" spans="1:6" x14ac:dyDescent="0.25">
      <c r="A237" s="70" t="s">
        <v>37</v>
      </c>
      <c r="B237" s="1028" t="s">
        <v>1222</v>
      </c>
      <c r="C237" s="1028" t="s">
        <v>2960</v>
      </c>
      <c r="D237" s="1028" t="s">
        <v>1223</v>
      </c>
      <c r="E237" s="1028" t="s">
        <v>1170</v>
      </c>
      <c r="F237" s="1028" t="s">
        <v>1224</v>
      </c>
    </row>
    <row r="238" spans="1:6" ht="15.6" customHeight="1" x14ac:dyDescent="0.25">
      <c r="A238" s="435" t="s">
        <v>57</v>
      </c>
      <c r="B238" s="436"/>
      <c r="C238" s="436"/>
      <c r="D238" s="436"/>
      <c r="E238" s="437"/>
      <c r="F238" s="436"/>
    </row>
    <row r="239" spans="1:6" ht="15.6" customHeight="1" x14ac:dyDescent="0.25">
      <c r="A239" s="5" t="s">
        <v>39</v>
      </c>
      <c r="B239" s="718" t="s">
        <v>2817</v>
      </c>
      <c r="C239" s="718" t="s">
        <v>2799</v>
      </c>
      <c r="D239" s="718" t="s">
        <v>2819</v>
      </c>
      <c r="E239" s="718" t="s">
        <v>2801</v>
      </c>
      <c r="F239" s="718" t="s">
        <v>2820</v>
      </c>
    </row>
    <row r="240" spans="1:6" ht="15.6" customHeight="1" x14ac:dyDescent="0.25">
      <c r="A240" s="5" t="s">
        <v>38</v>
      </c>
      <c r="B240" s="718" t="s">
        <v>2818</v>
      </c>
      <c r="C240" s="718" t="s">
        <v>2799</v>
      </c>
      <c r="D240" s="718" t="s">
        <v>3246</v>
      </c>
      <c r="E240" s="718" t="s">
        <v>2801</v>
      </c>
      <c r="F240" s="718" t="s">
        <v>2821</v>
      </c>
    </row>
    <row r="241" spans="1:6" ht="15.6" customHeight="1" x14ac:dyDescent="0.25">
      <c r="A241" s="72" t="s">
        <v>40</v>
      </c>
      <c r="B241" s="718" t="s">
        <v>2817</v>
      </c>
      <c r="C241" s="718" t="s">
        <v>2800</v>
      </c>
      <c r="D241" s="718" t="s">
        <v>2819</v>
      </c>
      <c r="E241" s="718" t="s">
        <v>2801</v>
      </c>
      <c r="F241" s="718" t="s">
        <v>2820</v>
      </c>
    </row>
    <row r="242" spans="1:6" ht="15.6" customHeight="1" x14ac:dyDescent="0.25">
      <c r="A242" s="72" t="s">
        <v>41</v>
      </c>
      <c r="B242" s="718" t="s">
        <v>2818</v>
      </c>
      <c r="C242" s="718" t="s">
        <v>2800</v>
      </c>
      <c r="D242" s="718" t="s">
        <v>3246</v>
      </c>
      <c r="E242" s="718" t="s">
        <v>2801</v>
      </c>
      <c r="F242" s="718" t="s">
        <v>2821</v>
      </c>
    </row>
    <row r="243" spans="1:6" x14ac:dyDescent="0.25">
      <c r="A243" s="645" t="s">
        <v>2598</v>
      </c>
      <c r="B243" s="572"/>
      <c r="C243" s="14"/>
      <c r="D243" s="14"/>
      <c r="E243" s="14"/>
      <c r="F243" s="14"/>
    </row>
    <row r="244" spans="1:6" ht="15.6" customHeight="1" x14ac:dyDescent="0.25">
      <c r="A244" s="5" t="s">
        <v>34</v>
      </c>
      <c r="B244" s="1210" t="s">
        <v>144</v>
      </c>
      <c r="C244" s="1210" t="s">
        <v>53</v>
      </c>
      <c r="D244" s="1210" t="s">
        <v>145</v>
      </c>
      <c r="E244" s="1210" t="s">
        <v>74</v>
      </c>
      <c r="F244" s="18" t="s">
        <v>146</v>
      </c>
    </row>
    <row r="245" spans="1:6" ht="15.6" customHeight="1" x14ac:dyDescent="0.25">
      <c r="A245" s="5" t="s">
        <v>35</v>
      </c>
      <c r="B245" s="1210" t="s">
        <v>147</v>
      </c>
      <c r="C245" s="1210" t="s">
        <v>53</v>
      </c>
      <c r="D245" s="1210" t="s">
        <v>145</v>
      </c>
      <c r="E245" s="1210" t="s">
        <v>74</v>
      </c>
      <c r="F245" s="1210" t="s">
        <v>146</v>
      </c>
    </row>
    <row r="246" spans="1:6" ht="15.6" customHeight="1" x14ac:dyDescent="0.25">
      <c r="A246" s="5" t="s">
        <v>36</v>
      </c>
      <c r="B246" s="583"/>
      <c r="C246" s="583" t="s">
        <v>1991</v>
      </c>
      <c r="D246" s="583"/>
      <c r="E246" s="583"/>
    </row>
    <row r="247" spans="1:6" ht="15.6" customHeight="1" x14ac:dyDescent="0.25">
      <c r="A247" s="5" t="s">
        <v>37</v>
      </c>
      <c r="B247" s="583"/>
      <c r="C247" s="583" t="s">
        <v>1991</v>
      </c>
      <c r="D247" s="583"/>
      <c r="E247" s="583"/>
    </row>
    <row r="248" spans="1:6" ht="15.6" customHeight="1" x14ac:dyDescent="0.25">
      <c r="A248" s="435" t="s">
        <v>57</v>
      </c>
      <c r="B248" s="436"/>
      <c r="C248" s="436"/>
      <c r="D248" s="436"/>
      <c r="E248" s="437"/>
      <c r="F248" s="436"/>
    </row>
    <row r="249" spans="1:6" ht="15.6" customHeight="1" x14ac:dyDescent="0.25">
      <c r="A249" s="18" t="s">
        <v>39</v>
      </c>
      <c r="B249" s="1089" t="s">
        <v>3320</v>
      </c>
      <c r="C249" s="1090"/>
      <c r="D249" s="74"/>
      <c r="E249" s="1084" t="s">
        <v>3449</v>
      </c>
      <c r="F249" s="74"/>
    </row>
    <row r="250" spans="1:6" ht="15.6" customHeight="1" x14ac:dyDescent="0.25">
      <c r="A250" s="18" t="s">
        <v>38</v>
      </c>
      <c r="B250" s="1089" t="s">
        <v>3321</v>
      </c>
      <c r="C250" s="1090"/>
      <c r="D250" s="74"/>
      <c r="E250" s="1084" t="s">
        <v>3449</v>
      </c>
      <c r="F250" s="74"/>
    </row>
    <row r="251" spans="1:6" ht="15.6" customHeight="1" x14ac:dyDescent="0.25">
      <c r="A251" s="72" t="s">
        <v>40</v>
      </c>
      <c r="B251" s="986" t="s">
        <v>1255</v>
      </c>
      <c r="C251" s="986" t="s">
        <v>5</v>
      </c>
      <c r="D251" s="988" t="s">
        <v>1232</v>
      </c>
      <c r="E251" s="988" t="s">
        <v>1170</v>
      </c>
      <c r="F251" s="987" t="s">
        <v>1233</v>
      </c>
    </row>
    <row r="252" spans="1:6" x14ac:dyDescent="0.25">
      <c r="A252" s="72" t="s">
        <v>41</v>
      </c>
      <c r="B252" s="986" t="s">
        <v>1258</v>
      </c>
      <c r="C252" s="986" t="s">
        <v>5</v>
      </c>
      <c r="D252" s="988" t="s">
        <v>2260</v>
      </c>
      <c r="E252" s="988" t="s">
        <v>1170</v>
      </c>
      <c r="F252" s="987" t="s">
        <v>2261</v>
      </c>
    </row>
    <row r="253" spans="1:6" x14ac:dyDescent="0.25">
      <c r="A253" s="59" t="s">
        <v>17</v>
      </c>
      <c r="B253" s="59"/>
      <c r="C253" s="59"/>
      <c r="D253" s="59"/>
      <c r="E253" s="59"/>
      <c r="F253" s="59"/>
    </row>
    <row r="254" spans="1:6" x14ac:dyDescent="0.25">
      <c r="A254" s="11" t="s">
        <v>3</v>
      </c>
      <c r="B254" s="11" t="s">
        <v>6</v>
      </c>
      <c r="C254" s="11" t="s">
        <v>7</v>
      </c>
      <c r="D254" s="11" t="s">
        <v>8</v>
      </c>
      <c r="E254" s="12" t="s">
        <v>4</v>
      </c>
      <c r="F254" s="11" t="s">
        <v>11</v>
      </c>
    </row>
    <row r="255" spans="1:6" x14ac:dyDescent="0.25">
      <c r="A255" s="645" t="s">
        <v>2599</v>
      </c>
      <c r="B255" s="645"/>
      <c r="C255" s="572"/>
      <c r="D255" s="14"/>
      <c r="E255" s="14"/>
      <c r="F255" s="14"/>
    </row>
    <row r="256" spans="1:6" x14ac:dyDescent="0.25">
      <c r="A256" s="5" t="s">
        <v>34</v>
      </c>
      <c r="B256" s="720" t="s">
        <v>1459</v>
      </c>
      <c r="C256" s="738" t="s">
        <v>1</v>
      </c>
      <c r="D256" s="738" t="s">
        <v>2716</v>
      </c>
      <c r="E256" s="738" t="s">
        <v>1344</v>
      </c>
      <c r="F256" s="738" t="s">
        <v>1446</v>
      </c>
    </row>
    <row r="257" spans="1:6" x14ac:dyDescent="0.25">
      <c r="A257" s="5" t="s">
        <v>35</v>
      </c>
      <c r="B257" s="739" t="s">
        <v>1462</v>
      </c>
      <c r="C257" s="740" t="s">
        <v>1</v>
      </c>
      <c r="D257" s="740" t="s">
        <v>2717</v>
      </c>
      <c r="E257" s="740" t="s">
        <v>1344</v>
      </c>
      <c r="F257" s="740" t="s">
        <v>1449</v>
      </c>
    </row>
    <row r="258" spans="1:6" x14ac:dyDescent="0.25">
      <c r="A258" s="5" t="s">
        <v>36</v>
      </c>
      <c r="B258" s="830" t="s">
        <v>2102</v>
      </c>
      <c r="C258" s="830" t="s">
        <v>20</v>
      </c>
      <c r="D258" s="830" t="s">
        <v>323</v>
      </c>
      <c r="E258" s="838" t="s">
        <v>2172</v>
      </c>
      <c r="F258" s="830" t="s">
        <v>2851</v>
      </c>
    </row>
    <row r="259" spans="1:6" x14ac:dyDescent="0.25">
      <c r="A259" s="5" t="s">
        <v>37</v>
      </c>
      <c r="B259" s="830" t="s">
        <v>2103</v>
      </c>
      <c r="C259" s="830" t="s">
        <v>20</v>
      </c>
      <c r="D259" s="830" t="s">
        <v>326</v>
      </c>
      <c r="E259" s="838" t="s">
        <v>2172</v>
      </c>
      <c r="F259" s="830" t="s">
        <v>2852</v>
      </c>
    </row>
    <row r="260" spans="1:6" x14ac:dyDescent="0.25">
      <c r="A260" s="435" t="s">
        <v>57</v>
      </c>
      <c r="B260" s="436"/>
      <c r="C260" s="436"/>
      <c r="D260" s="436"/>
      <c r="E260" s="437"/>
      <c r="F260" s="436"/>
    </row>
    <row r="261" spans="1:6" x14ac:dyDescent="0.25">
      <c r="A261" s="5" t="s">
        <v>39</v>
      </c>
      <c r="B261" s="583"/>
      <c r="C261" s="583" t="s">
        <v>1991</v>
      </c>
      <c r="D261" s="583"/>
      <c r="E261" s="583"/>
      <c r="F261" s="583"/>
    </row>
    <row r="262" spans="1:6" x14ac:dyDescent="0.25">
      <c r="A262" s="5" t="s">
        <v>38</v>
      </c>
      <c r="B262" s="583"/>
      <c r="C262" s="583" t="s">
        <v>1991</v>
      </c>
      <c r="D262" s="583"/>
      <c r="E262" s="583"/>
      <c r="F262" s="583"/>
    </row>
    <row r="263" spans="1:6" x14ac:dyDescent="0.25">
      <c r="A263" s="72" t="s">
        <v>40</v>
      </c>
      <c r="B263" s="1148" t="s">
        <v>2089</v>
      </c>
      <c r="C263" s="1148" t="s">
        <v>1990</v>
      </c>
      <c r="D263" s="5"/>
      <c r="E263" s="5"/>
      <c r="F263" s="5"/>
    </row>
    <row r="264" spans="1:6" x14ac:dyDescent="0.25">
      <c r="A264" s="72" t="s">
        <v>41</v>
      </c>
      <c r="B264" s="1148" t="s">
        <v>2089</v>
      </c>
      <c r="C264" s="1148" t="s">
        <v>1990</v>
      </c>
      <c r="D264" s="5"/>
      <c r="E264" s="5"/>
      <c r="F264" s="5"/>
    </row>
    <row r="265" spans="1:6" x14ac:dyDescent="0.25">
      <c r="A265" s="645" t="s">
        <v>2600</v>
      </c>
      <c r="B265" s="572"/>
      <c r="C265" s="14"/>
      <c r="D265" s="14"/>
      <c r="E265" s="14"/>
      <c r="F265" s="14"/>
    </row>
    <row r="266" spans="1:6" x14ac:dyDescent="0.25">
      <c r="A266" s="5" t="s">
        <v>34</v>
      </c>
      <c r="B266" s="838" t="s">
        <v>2104</v>
      </c>
      <c r="C266" s="838" t="s">
        <v>20</v>
      </c>
      <c r="D266" s="840" t="s">
        <v>332</v>
      </c>
      <c r="E266" s="840" t="s">
        <v>2172</v>
      </c>
      <c r="F266" s="843" t="s">
        <v>2853</v>
      </c>
    </row>
    <row r="267" spans="1:6" x14ac:dyDescent="0.25">
      <c r="A267" s="5" t="s">
        <v>35</v>
      </c>
      <c r="B267" s="838" t="s">
        <v>2105</v>
      </c>
      <c r="C267" s="838" t="s">
        <v>20</v>
      </c>
      <c r="D267" s="840" t="s">
        <v>335</v>
      </c>
      <c r="E267" s="840" t="s">
        <v>2172</v>
      </c>
      <c r="F267" s="843" t="s">
        <v>2853</v>
      </c>
    </row>
    <row r="268" spans="1:6" x14ac:dyDescent="0.25">
      <c r="A268" s="5" t="s">
        <v>36</v>
      </c>
      <c r="B268" s="517" t="s">
        <v>1465</v>
      </c>
      <c r="C268" s="517" t="s">
        <v>1</v>
      </c>
      <c r="D268" s="721" t="s">
        <v>2718</v>
      </c>
      <c r="E268" s="721" t="s">
        <v>1350</v>
      </c>
      <c r="F268" s="518" t="s">
        <v>1452</v>
      </c>
    </row>
    <row r="269" spans="1:6" x14ac:dyDescent="0.25">
      <c r="A269" s="5" t="s">
        <v>37</v>
      </c>
      <c r="B269" s="517" t="s">
        <v>1468</v>
      </c>
      <c r="C269" s="517" t="s">
        <v>1</v>
      </c>
      <c r="D269" s="721" t="s">
        <v>2719</v>
      </c>
      <c r="E269" s="721" t="s">
        <v>1350</v>
      </c>
      <c r="F269" s="518" t="s">
        <v>1455</v>
      </c>
    </row>
    <row r="270" spans="1:6" x14ac:dyDescent="0.25">
      <c r="A270" s="435" t="s">
        <v>57</v>
      </c>
      <c r="B270" s="436"/>
      <c r="C270" s="436"/>
      <c r="D270" s="436"/>
      <c r="E270" s="437"/>
      <c r="F270" s="436"/>
    </row>
    <row r="271" spans="1:6" x14ac:dyDescent="0.25">
      <c r="A271" s="18" t="s">
        <v>39</v>
      </c>
      <c r="B271" s="1210" t="s">
        <v>151</v>
      </c>
      <c r="C271" s="1210" t="s">
        <v>53</v>
      </c>
      <c r="D271" s="1210" t="s">
        <v>3099</v>
      </c>
      <c r="E271" s="1210" t="s">
        <v>74</v>
      </c>
      <c r="F271" s="18" t="s">
        <v>150</v>
      </c>
    </row>
    <row r="272" spans="1:6" x14ac:dyDescent="0.25">
      <c r="A272" s="18" t="s">
        <v>38</v>
      </c>
      <c r="B272" s="1210" t="s">
        <v>154</v>
      </c>
      <c r="C272" s="1210" t="s">
        <v>53</v>
      </c>
      <c r="D272" s="1210" t="s">
        <v>3099</v>
      </c>
      <c r="E272" s="1210" t="s">
        <v>74</v>
      </c>
      <c r="F272" s="1210" t="s">
        <v>150</v>
      </c>
    </row>
    <row r="273" spans="1:6" x14ac:dyDescent="0.25">
      <c r="A273" s="74" t="s">
        <v>40</v>
      </c>
      <c r="B273" s="1213" t="s">
        <v>158</v>
      </c>
      <c r="C273" s="1213" t="s">
        <v>53</v>
      </c>
      <c r="D273" s="1213" t="s">
        <v>3100</v>
      </c>
      <c r="E273" s="1213" t="s">
        <v>74</v>
      </c>
      <c r="F273" s="1213" t="s">
        <v>150</v>
      </c>
    </row>
    <row r="274" spans="1:6" x14ac:dyDescent="0.25">
      <c r="A274" s="74" t="s">
        <v>41</v>
      </c>
      <c r="B274" s="1213" t="s">
        <v>161</v>
      </c>
      <c r="C274" s="1213" t="s">
        <v>53</v>
      </c>
      <c r="D274" s="1213" t="s">
        <v>3100</v>
      </c>
      <c r="E274" s="1229" t="s">
        <v>74</v>
      </c>
      <c r="F274" s="1229" t="s">
        <v>150</v>
      </c>
    </row>
    <row r="275" spans="1:6" x14ac:dyDescent="0.25">
      <c r="A275" s="645" t="s">
        <v>2601</v>
      </c>
      <c r="B275" s="572"/>
      <c r="C275" s="14"/>
      <c r="D275" s="14"/>
      <c r="E275" s="14"/>
      <c r="F275" s="14"/>
    </row>
    <row r="276" spans="1:6" x14ac:dyDescent="0.25">
      <c r="A276" s="5" t="s">
        <v>34</v>
      </c>
      <c r="B276" s="766" t="s">
        <v>2967</v>
      </c>
      <c r="C276" s="793" t="s">
        <v>2953</v>
      </c>
      <c r="D276" s="793" t="s">
        <v>2971</v>
      </c>
      <c r="E276" s="793" t="s">
        <v>2957</v>
      </c>
      <c r="F276" s="793" t="s">
        <v>2973</v>
      </c>
    </row>
    <row r="277" spans="1:6" x14ac:dyDescent="0.25">
      <c r="A277" s="5" t="s">
        <v>35</v>
      </c>
      <c r="B277" s="795" t="s">
        <v>2968</v>
      </c>
      <c r="C277" s="794" t="s">
        <v>2953</v>
      </c>
      <c r="D277" s="794" t="s">
        <v>2972</v>
      </c>
      <c r="E277" s="793" t="s">
        <v>2957</v>
      </c>
      <c r="F277" s="794" t="s">
        <v>2974</v>
      </c>
    </row>
    <row r="278" spans="1:6" x14ac:dyDescent="0.25">
      <c r="A278" s="5" t="s">
        <v>36</v>
      </c>
      <c r="B278" s="766" t="s">
        <v>2967</v>
      </c>
      <c r="C278" s="766" t="s">
        <v>2954</v>
      </c>
      <c r="D278" s="766" t="s">
        <v>2971</v>
      </c>
      <c r="E278" s="793" t="s">
        <v>2957</v>
      </c>
      <c r="F278" s="766" t="s">
        <v>2973</v>
      </c>
    </row>
    <row r="279" spans="1:6" x14ac:dyDescent="0.25">
      <c r="A279" s="5" t="s">
        <v>37</v>
      </c>
      <c r="B279" s="766" t="s">
        <v>2968</v>
      </c>
      <c r="C279" s="766" t="s">
        <v>2954</v>
      </c>
      <c r="D279" s="766" t="s">
        <v>2972</v>
      </c>
      <c r="E279" s="793" t="s">
        <v>2957</v>
      </c>
      <c r="F279" s="766" t="s">
        <v>2974</v>
      </c>
    </row>
    <row r="280" spans="1:6" x14ac:dyDescent="0.25">
      <c r="A280" s="470" t="s">
        <v>57</v>
      </c>
      <c r="B280" s="436"/>
      <c r="C280" s="436"/>
      <c r="D280" s="436"/>
      <c r="E280" s="437"/>
      <c r="F280" s="436"/>
    </row>
    <row r="281" spans="1:6" x14ac:dyDescent="0.25">
      <c r="A281" s="18" t="s">
        <v>39</v>
      </c>
      <c r="B281" s="873" t="s">
        <v>3056</v>
      </c>
      <c r="C281" s="873" t="s">
        <v>21</v>
      </c>
      <c r="D281" s="860" t="s">
        <v>3057</v>
      </c>
      <c r="E281" s="874" t="s">
        <v>2488</v>
      </c>
      <c r="F281" s="877" t="s">
        <v>3058</v>
      </c>
    </row>
    <row r="282" spans="1:6" x14ac:dyDescent="0.25">
      <c r="A282" s="18" t="s">
        <v>38</v>
      </c>
      <c r="B282" s="873" t="s">
        <v>3059</v>
      </c>
      <c r="C282" s="873" t="s">
        <v>21</v>
      </c>
      <c r="D282" s="860" t="s">
        <v>3060</v>
      </c>
      <c r="E282" s="874" t="s">
        <v>2488</v>
      </c>
      <c r="F282" s="877" t="s">
        <v>3061</v>
      </c>
    </row>
    <row r="283" spans="1:6" x14ac:dyDescent="0.25">
      <c r="A283" s="74" t="s">
        <v>40</v>
      </c>
      <c r="B283" s="1148" t="s">
        <v>2090</v>
      </c>
      <c r="C283" s="1148" t="s">
        <v>1988</v>
      </c>
      <c r="D283" s="5"/>
      <c r="E283" s="5"/>
      <c r="F283" s="5"/>
    </row>
    <row r="284" spans="1:6" x14ac:dyDescent="0.25">
      <c r="A284" s="74" t="s">
        <v>41</v>
      </c>
      <c r="B284" s="1148" t="s">
        <v>2090</v>
      </c>
      <c r="C284" s="1148" t="s">
        <v>1988</v>
      </c>
      <c r="D284" s="5"/>
      <c r="E284" s="5"/>
      <c r="F284" s="5"/>
    </row>
    <row r="285" spans="1:6" x14ac:dyDescent="0.25">
      <c r="A285" s="645" t="s">
        <v>2602</v>
      </c>
      <c r="B285" s="572"/>
      <c r="C285" s="14"/>
      <c r="D285" s="14"/>
      <c r="E285" s="14"/>
      <c r="F285" s="14"/>
    </row>
    <row r="286" spans="1:6" x14ac:dyDescent="0.25">
      <c r="A286" s="70" t="s">
        <v>34</v>
      </c>
      <c r="B286" s="848" t="s">
        <v>2014</v>
      </c>
      <c r="C286" s="849" t="s">
        <v>1896</v>
      </c>
      <c r="D286" s="850"/>
      <c r="E286" s="851" t="s">
        <v>1327</v>
      </c>
      <c r="F286" s="16"/>
    </row>
    <row r="287" spans="1:6" x14ac:dyDescent="0.25">
      <c r="A287" s="70" t="s">
        <v>35</v>
      </c>
      <c r="B287" s="848" t="s">
        <v>2014</v>
      </c>
      <c r="C287" s="849" t="s">
        <v>1896</v>
      </c>
      <c r="D287" s="850"/>
      <c r="E287" s="851" t="s">
        <v>1327</v>
      </c>
      <c r="F287" s="16"/>
    </row>
    <row r="288" spans="1:6" x14ac:dyDescent="0.25">
      <c r="A288" s="70" t="s">
        <v>36</v>
      </c>
      <c r="B288" s="849" t="s">
        <v>2013</v>
      </c>
      <c r="C288" s="849" t="s">
        <v>1898</v>
      </c>
      <c r="D288" s="850"/>
      <c r="E288" s="852" t="s">
        <v>1899</v>
      </c>
      <c r="F288" s="587"/>
    </row>
    <row r="289" spans="1:6" x14ac:dyDescent="0.25">
      <c r="A289" s="70" t="s">
        <v>37</v>
      </c>
      <c r="B289" s="849" t="s">
        <v>2013</v>
      </c>
      <c r="C289" s="849" t="s">
        <v>1898</v>
      </c>
      <c r="D289" s="850"/>
      <c r="E289" s="852" t="s">
        <v>1899</v>
      </c>
      <c r="F289" s="587"/>
    </row>
    <row r="290" spans="1:6" ht="15.6" customHeight="1" x14ac:dyDescent="0.25">
      <c r="A290" s="470" t="s">
        <v>57</v>
      </c>
      <c r="B290" s="436"/>
      <c r="C290" s="436"/>
      <c r="D290" s="436"/>
      <c r="E290" s="437"/>
      <c r="F290" s="436"/>
    </row>
    <row r="291" spans="1:6" ht="15.6" customHeight="1" x14ac:dyDescent="0.25">
      <c r="A291" s="18" t="s">
        <v>39</v>
      </c>
      <c r="B291" s="718" t="s">
        <v>2345</v>
      </c>
      <c r="C291" s="718" t="s">
        <v>2799</v>
      </c>
      <c r="D291" s="718" t="s">
        <v>2823</v>
      </c>
      <c r="E291" s="718" t="s">
        <v>2801</v>
      </c>
      <c r="F291" s="744" t="s">
        <v>2825</v>
      </c>
    </row>
    <row r="292" spans="1:6" ht="15.6" customHeight="1" x14ac:dyDescent="0.25">
      <c r="A292" s="5" t="s">
        <v>38</v>
      </c>
      <c r="B292" s="718" t="s">
        <v>2822</v>
      </c>
      <c r="C292" s="718" t="s">
        <v>2799</v>
      </c>
      <c r="D292" s="718" t="s">
        <v>2824</v>
      </c>
      <c r="E292" s="718" t="s">
        <v>2801</v>
      </c>
      <c r="F292" s="744" t="s">
        <v>2826</v>
      </c>
    </row>
    <row r="293" spans="1:6" ht="15.6" customHeight="1" x14ac:dyDescent="0.25">
      <c r="A293" s="72" t="s">
        <v>40</v>
      </c>
      <c r="B293" s="718" t="s">
        <v>2345</v>
      </c>
      <c r="C293" s="718" t="s">
        <v>2800</v>
      </c>
      <c r="D293" s="718" t="s">
        <v>2823</v>
      </c>
      <c r="E293" s="718" t="s">
        <v>2801</v>
      </c>
      <c r="F293" s="744" t="s">
        <v>2825</v>
      </c>
    </row>
    <row r="294" spans="1:6" ht="15.6" customHeight="1" x14ac:dyDescent="0.25">
      <c r="A294" s="72" t="s">
        <v>41</v>
      </c>
      <c r="B294" s="718" t="s">
        <v>2822</v>
      </c>
      <c r="C294" s="718" t="s">
        <v>2800</v>
      </c>
      <c r="D294" s="718" t="s">
        <v>2824</v>
      </c>
      <c r="E294" s="718" t="s">
        <v>2801</v>
      </c>
      <c r="F294" s="744" t="s">
        <v>2826</v>
      </c>
    </row>
    <row r="295" spans="1:6" x14ac:dyDescent="0.25">
      <c r="A295" s="645" t="s">
        <v>3265</v>
      </c>
      <c r="B295" s="572"/>
      <c r="C295" s="14"/>
      <c r="D295" s="14"/>
      <c r="E295" s="14"/>
      <c r="F295" s="14"/>
    </row>
    <row r="296" spans="1:6" x14ac:dyDescent="0.25">
      <c r="A296" s="645"/>
      <c r="B296" s="572"/>
      <c r="C296" s="14"/>
      <c r="D296" s="14"/>
      <c r="E296" s="14"/>
      <c r="F296" s="14"/>
    </row>
    <row r="297" spans="1:6" ht="15.6" customHeight="1" x14ac:dyDescent="0.25">
      <c r="A297" s="5" t="s">
        <v>34</v>
      </c>
      <c r="B297" s="583"/>
      <c r="C297" s="583" t="s">
        <v>1991</v>
      </c>
      <c r="D297" s="583"/>
      <c r="E297" s="583"/>
      <c r="F297" s="1442"/>
    </row>
    <row r="298" spans="1:6" ht="15.6" customHeight="1" x14ac:dyDescent="0.25">
      <c r="A298" s="5" t="s">
        <v>35</v>
      </c>
      <c r="B298" s="583"/>
      <c r="C298" s="583" t="s">
        <v>1991</v>
      </c>
      <c r="D298" s="583"/>
      <c r="E298" s="583"/>
    </row>
    <row r="299" spans="1:6" ht="15.6" customHeight="1" x14ac:dyDescent="0.25">
      <c r="A299" s="5" t="s">
        <v>36</v>
      </c>
      <c r="B299" s="583"/>
      <c r="C299" s="583" t="s">
        <v>1991</v>
      </c>
      <c r="D299" s="583"/>
      <c r="E299" s="583"/>
    </row>
    <row r="300" spans="1:6" ht="15.6" customHeight="1" x14ac:dyDescent="0.25">
      <c r="A300" s="5" t="s">
        <v>37</v>
      </c>
      <c r="B300" s="583"/>
      <c r="C300" s="583" t="s">
        <v>1991</v>
      </c>
      <c r="D300" s="583"/>
      <c r="E300" s="583"/>
      <c r="F300" s="48"/>
    </row>
    <row r="301" spans="1:6" ht="15.6" customHeight="1" x14ac:dyDescent="0.25">
      <c r="A301" s="435" t="s">
        <v>57</v>
      </c>
      <c r="B301" s="436"/>
      <c r="C301" s="436"/>
      <c r="D301" s="436"/>
      <c r="E301" s="437"/>
      <c r="F301" s="436"/>
    </row>
    <row r="302" spans="1:6" ht="15.6" customHeight="1" x14ac:dyDescent="0.25">
      <c r="A302" s="5" t="s">
        <v>39</v>
      </c>
      <c r="B302" s="988" t="s">
        <v>1261</v>
      </c>
      <c r="C302" s="991" t="s">
        <v>5</v>
      </c>
      <c r="D302" s="988" t="s">
        <v>1241</v>
      </c>
      <c r="E302" s="1043" t="s">
        <v>1170</v>
      </c>
      <c r="F302" s="989" t="s">
        <v>1242</v>
      </c>
    </row>
    <row r="303" spans="1:6" ht="15.6" customHeight="1" x14ac:dyDescent="0.25">
      <c r="A303" s="5" t="s">
        <v>38</v>
      </c>
      <c r="B303" s="988" t="s">
        <v>1268</v>
      </c>
      <c r="C303" s="991" t="s">
        <v>5</v>
      </c>
      <c r="D303" s="988" t="s">
        <v>1244</v>
      </c>
      <c r="E303" s="1043" t="s">
        <v>1170</v>
      </c>
      <c r="F303" s="989" t="s">
        <v>1245</v>
      </c>
    </row>
    <row r="304" spans="1:6" ht="15.6" customHeight="1" x14ac:dyDescent="0.25">
      <c r="A304" s="72" t="s">
        <v>40</v>
      </c>
      <c r="B304" s="1148" t="s">
        <v>2091</v>
      </c>
      <c r="C304" s="1148" t="s">
        <v>1986</v>
      </c>
      <c r="D304" s="5"/>
      <c r="E304" s="5"/>
      <c r="F304" s="5"/>
    </row>
    <row r="305" spans="1:6" ht="15.6" customHeight="1" x14ac:dyDescent="0.25">
      <c r="A305" s="72" t="s">
        <v>41</v>
      </c>
      <c r="B305" s="1148" t="s">
        <v>2091</v>
      </c>
      <c r="C305" s="1148" t="s">
        <v>1986</v>
      </c>
      <c r="D305" s="5"/>
      <c r="E305" s="5"/>
      <c r="F305" s="5"/>
    </row>
    <row r="306" spans="1:6" x14ac:dyDescent="0.25">
      <c r="A306" s="59" t="s">
        <v>18</v>
      </c>
      <c r="B306" s="59"/>
      <c r="C306" s="59"/>
      <c r="D306" s="59"/>
      <c r="E306" s="59"/>
      <c r="F306" s="59"/>
    </row>
    <row r="307" spans="1:6" x14ac:dyDescent="0.25">
      <c r="A307" s="11" t="s">
        <v>3</v>
      </c>
      <c r="B307" s="11" t="s">
        <v>6</v>
      </c>
      <c r="C307" s="11" t="s">
        <v>7</v>
      </c>
      <c r="D307" s="11" t="s">
        <v>8</v>
      </c>
      <c r="E307" s="12" t="s">
        <v>4</v>
      </c>
      <c r="F307" s="11" t="s">
        <v>11</v>
      </c>
    </row>
    <row r="308" spans="1:6" x14ac:dyDescent="0.25">
      <c r="A308" s="645" t="s">
        <v>2604</v>
      </c>
      <c r="B308" s="645"/>
      <c r="C308" s="572"/>
      <c r="D308" s="14"/>
      <c r="E308" s="14"/>
      <c r="F308" s="14"/>
    </row>
    <row r="309" spans="1:6" x14ac:dyDescent="0.25">
      <c r="A309" s="5" t="s">
        <v>34</v>
      </c>
      <c r="B309" s="518" t="s">
        <v>1474</v>
      </c>
      <c r="C309" s="518" t="s">
        <v>1</v>
      </c>
      <c r="D309" s="518" t="s">
        <v>2720</v>
      </c>
      <c r="E309" s="518" t="s">
        <v>1327</v>
      </c>
      <c r="F309" s="518" t="s">
        <v>1461</v>
      </c>
    </row>
    <row r="310" spans="1:6" x14ac:dyDescent="0.25">
      <c r="A310" s="5" t="s">
        <v>35</v>
      </c>
      <c r="B310" s="518" t="s">
        <v>1477</v>
      </c>
      <c r="C310" s="518" t="s">
        <v>1</v>
      </c>
      <c r="D310" s="518" t="s">
        <v>2721</v>
      </c>
      <c r="E310" s="518" t="s">
        <v>1327</v>
      </c>
      <c r="F310" s="518" t="s">
        <v>1464</v>
      </c>
    </row>
    <row r="311" spans="1:6" x14ac:dyDescent="0.25">
      <c r="A311" s="5" t="s">
        <v>36</v>
      </c>
      <c r="B311" s="830" t="s">
        <v>2106</v>
      </c>
      <c r="C311" s="830" t="s">
        <v>20</v>
      </c>
      <c r="D311" s="830" t="s">
        <v>340</v>
      </c>
      <c r="E311" s="838" t="s">
        <v>2172</v>
      </c>
      <c r="F311" s="830" t="s">
        <v>2854</v>
      </c>
    </row>
    <row r="312" spans="1:6" x14ac:dyDescent="0.25">
      <c r="A312" s="5" t="s">
        <v>37</v>
      </c>
      <c r="B312" s="830" t="s">
        <v>2107</v>
      </c>
      <c r="C312" s="830" t="s">
        <v>20</v>
      </c>
      <c r="D312" s="830" t="s">
        <v>343</v>
      </c>
      <c r="E312" s="838" t="s">
        <v>2172</v>
      </c>
      <c r="F312" s="830" t="s">
        <v>2854</v>
      </c>
    </row>
    <row r="313" spans="1:6" x14ac:dyDescent="0.25">
      <c r="A313" s="435" t="s">
        <v>57</v>
      </c>
      <c r="B313" s="436"/>
      <c r="C313" s="436"/>
      <c r="D313" s="436"/>
      <c r="E313" s="437"/>
      <c r="F313" s="436"/>
    </row>
    <row r="314" spans="1:6" x14ac:dyDescent="0.25">
      <c r="A314" s="5" t="s">
        <v>39</v>
      </c>
      <c r="B314" s="1210" t="s">
        <v>3101</v>
      </c>
      <c r="C314" s="1230" t="s">
        <v>53</v>
      </c>
      <c r="D314" s="1230" t="s">
        <v>152</v>
      </c>
      <c r="E314" s="1230" t="s">
        <v>74</v>
      </c>
      <c r="F314" s="1230" t="s">
        <v>153</v>
      </c>
    </row>
    <row r="315" spans="1:6" x14ac:dyDescent="0.25">
      <c r="A315" s="5" t="s">
        <v>38</v>
      </c>
      <c r="B315" s="1231" t="s">
        <v>3102</v>
      </c>
      <c r="C315" s="1232" t="s">
        <v>53</v>
      </c>
      <c r="D315" s="1232" t="s">
        <v>152</v>
      </c>
      <c r="E315" s="1232" t="s">
        <v>74</v>
      </c>
      <c r="F315" s="1232" t="s">
        <v>153</v>
      </c>
    </row>
    <row r="316" spans="1:6" x14ac:dyDescent="0.25">
      <c r="A316" s="72" t="s">
        <v>40</v>
      </c>
      <c r="B316" s="1148" t="s">
        <v>2089</v>
      </c>
      <c r="C316" s="1148" t="s">
        <v>1990</v>
      </c>
      <c r="D316" s="72"/>
      <c r="E316" s="72"/>
      <c r="F316" s="72"/>
    </row>
    <row r="317" spans="1:6" x14ac:dyDescent="0.25">
      <c r="A317" s="72" t="s">
        <v>41</v>
      </c>
      <c r="B317" s="1148" t="s">
        <v>2089</v>
      </c>
      <c r="C317" s="1148" t="s">
        <v>1990</v>
      </c>
      <c r="D317" s="72"/>
      <c r="E317" s="72"/>
      <c r="F317" s="72"/>
    </row>
    <row r="318" spans="1:6" x14ac:dyDescent="0.25">
      <c r="A318" s="645" t="s">
        <v>2605</v>
      </c>
      <c r="B318" s="572"/>
      <c r="C318" s="14"/>
      <c r="D318" s="14"/>
      <c r="E318" s="14"/>
      <c r="F318" s="14"/>
    </row>
    <row r="319" spans="1:6" x14ac:dyDescent="0.25">
      <c r="A319" s="5" t="s">
        <v>34</v>
      </c>
      <c r="B319" s="840" t="s">
        <v>2108</v>
      </c>
      <c r="C319" s="844" t="s">
        <v>20</v>
      </c>
      <c r="D319" s="844" t="s">
        <v>348</v>
      </c>
      <c r="E319" s="844" t="s">
        <v>2172</v>
      </c>
      <c r="F319" s="844" t="s">
        <v>2855</v>
      </c>
    </row>
    <row r="320" spans="1:6" x14ac:dyDescent="0.25">
      <c r="A320" s="5" t="s">
        <v>35</v>
      </c>
      <c r="B320" s="845" t="s">
        <v>2109</v>
      </c>
      <c r="C320" s="846" t="s">
        <v>20</v>
      </c>
      <c r="D320" s="846" t="s">
        <v>351</v>
      </c>
      <c r="E320" s="846" t="s">
        <v>2172</v>
      </c>
      <c r="F320" s="846" t="s">
        <v>2855</v>
      </c>
    </row>
    <row r="321" spans="1:6" ht="12.95" customHeight="1" x14ac:dyDescent="0.25">
      <c r="A321" s="5" t="s">
        <v>36</v>
      </c>
      <c r="B321" s="518" t="s">
        <v>1480</v>
      </c>
      <c r="C321" s="518" t="s">
        <v>1</v>
      </c>
      <c r="D321" s="518" t="s">
        <v>2722</v>
      </c>
      <c r="E321" s="518" t="s">
        <v>1344</v>
      </c>
      <c r="F321" s="518" t="s">
        <v>1467</v>
      </c>
    </row>
    <row r="322" spans="1:6" x14ac:dyDescent="0.25">
      <c r="A322" s="5" t="s">
        <v>37</v>
      </c>
      <c r="B322" s="518" t="s">
        <v>1483</v>
      </c>
      <c r="C322" s="518" t="s">
        <v>1</v>
      </c>
      <c r="D322" s="518" t="s">
        <v>2723</v>
      </c>
      <c r="E322" s="518" t="s">
        <v>1344</v>
      </c>
      <c r="F322" s="518" t="s">
        <v>1470</v>
      </c>
    </row>
    <row r="323" spans="1:6" x14ac:dyDescent="0.25">
      <c r="A323" s="435" t="s">
        <v>57</v>
      </c>
      <c r="B323" s="436"/>
      <c r="C323" s="436"/>
      <c r="D323" s="436"/>
      <c r="E323" s="437"/>
      <c r="F323" s="436"/>
    </row>
    <row r="324" spans="1:6" x14ac:dyDescent="0.25">
      <c r="A324" s="18" t="s">
        <v>39</v>
      </c>
      <c r="B324" s="877" t="s">
        <v>2116</v>
      </c>
      <c r="C324" s="877" t="s">
        <v>21</v>
      </c>
      <c r="D324" s="877" t="s">
        <v>2267</v>
      </c>
      <c r="E324" s="877" t="s">
        <v>2488</v>
      </c>
      <c r="F324" s="877" t="s">
        <v>3062</v>
      </c>
    </row>
    <row r="325" spans="1:6" x14ac:dyDescent="0.25">
      <c r="A325" s="18" t="s">
        <v>38</v>
      </c>
      <c r="B325" s="877" t="s">
        <v>2117</v>
      </c>
      <c r="C325" s="877" t="s">
        <v>21</v>
      </c>
      <c r="D325" s="877" t="s">
        <v>2268</v>
      </c>
      <c r="E325" s="877" t="s">
        <v>2488</v>
      </c>
      <c r="F325" s="877" t="s">
        <v>3063</v>
      </c>
    </row>
    <row r="326" spans="1:6" x14ac:dyDescent="0.25">
      <c r="A326" s="74" t="s">
        <v>40</v>
      </c>
      <c r="B326" s="988" t="s">
        <v>2923</v>
      </c>
      <c r="C326" s="988" t="s">
        <v>5</v>
      </c>
      <c r="D326" s="988" t="s">
        <v>1253</v>
      </c>
      <c r="E326" s="988" t="s">
        <v>1170</v>
      </c>
      <c r="F326" s="988" t="s">
        <v>1254</v>
      </c>
    </row>
    <row r="327" spans="1:6" x14ac:dyDescent="0.25">
      <c r="A327" s="74" t="s">
        <v>41</v>
      </c>
      <c r="B327" s="988" t="s">
        <v>2924</v>
      </c>
      <c r="C327" s="988" t="s">
        <v>5</v>
      </c>
      <c r="D327" s="988" t="s">
        <v>1256</v>
      </c>
      <c r="E327" s="988" t="s">
        <v>1170</v>
      </c>
      <c r="F327" s="988" t="s">
        <v>1257</v>
      </c>
    </row>
    <row r="328" spans="1:6" x14ac:dyDescent="0.25">
      <c r="A328" s="645" t="s">
        <v>2606</v>
      </c>
      <c r="B328" s="572"/>
      <c r="C328" s="14"/>
      <c r="D328" s="14"/>
      <c r="E328" s="14"/>
      <c r="F328" s="14"/>
    </row>
    <row r="329" spans="1:6" x14ac:dyDescent="0.25">
      <c r="A329" s="18" t="s">
        <v>34</v>
      </c>
      <c r="B329" s="766" t="s">
        <v>2975</v>
      </c>
      <c r="C329" s="766" t="s">
        <v>2953</v>
      </c>
      <c r="D329" s="766" t="s">
        <v>2977</v>
      </c>
      <c r="E329" s="766" t="s">
        <v>2957</v>
      </c>
      <c r="F329" s="766" t="s">
        <v>2969</v>
      </c>
    </row>
    <row r="330" spans="1:6" x14ac:dyDescent="0.25">
      <c r="A330" s="18" t="s">
        <v>35</v>
      </c>
      <c r="B330" s="766" t="s">
        <v>2976</v>
      </c>
      <c r="C330" s="766" t="s">
        <v>2953</v>
      </c>
      <c r="D330" s="766" t="s">
        <v>2978</v>
      </c>
      <c r="E330" s="766" t="s">
        <v>2957</v>
      </c>
      <c r="F330" s="766" t="s">
        <v>2970</v>
      </c>
    </row>
    <row r="331" spans="1:6" x14ac:dyDescent="0.25">
      <c r="A331" s="18" t="s">
        <v>36</v>
      </c>
      <c r="B331" s="766" t="s">
        <v>2975</v>
      </c>
      <c r="C331" s="766" t="s">
        <v>2954</v>
      </c>
      <c r="D331" s="766" t="s">
        <v>2977</v>
      </c>
      <c r="E331" s="766" t="s">
        <v>2957</v>
      </c>
      <c r="F331" s="766" t="s">
        <v>2969</v>
      </c>
    </row>
    <row r="332" spans="1:6" x14ac:dyDescent="0.25">
      <c r="A332" s="18" t="s">
        <v>37</v>
      </c>
      <c r="B332" s="766" t="s">
        <v>2976</v>
      </c>
      <c r="C332" s="766" t="s">
        <v>2954</v>
      </c>
      <c r="D332" s="766" t="s">
        <v>2978</v>
      </c>
      <c r="E332" s="766" t="s">
        <v>2957</v>
      </c>
      <c r="F332" s="766" t="s">
        <v>2970</v>
      </c>
    </row>
    <row r="333" spans="1:6" x14ac:dyDescent="0.25">
      <c r="A333" s="470" t="s">
        <v>57</v>
      </c>
      <c r="B333" s="436"/>
      <c r="C333" s="436"/>
      <c r="D333" s="436"/>
      <c r="E333" s="437"/>
      <c r="F333" s="436"/>
    </row>
    <row r="334" spans="1:6" x14ac:dyDescent="0.25">
      <c r="A334" s="18" t="s">
        <v>39</v>
      </c>
      <c r="B334" s="1213" t="s">
        <v>3104</v>
      </c>
      <c r="C334" s="1235" t="s">
        <v>53</v>
      </c>
      <c r="D334" s="1235" t="s">
        <v>3103</v>
      </c>
      <c r="E334" s="1235" t="s">
        <v>74</v>
      </c>
      <c r="F334" s="1233" t="s">
        <v>157</v>
      </c>
    </row>
    <row r="335" spans="1:6" x14ac:dyDescent="0.25">
      <c r="A335" s="18" t="s">
        <v>38</v>
      </c>
      <c r="B335" s="1222" t="s">
        <v>3105</v>
      </c>
      <c r="C335" s="1220" t="s">
        <v>53</v>
      </c>
      <c r="D335" s="1220" t="s">
        <v>3103</v>
      </c>
      <c r="E335" s="1220" t="s">
        <v>74</v>
      </c>
      <c r="F335" s="1220" t="s">
        <v>157</v>
      </c>
    </row>
    <row r="336" spans="1:6" x14ac:dyDescent="0.25">
      <c r="A336" s="74" t="s">
        <v>40</v>
      </c>
      <c r="B336" s="1148" t="s">
        <v>2090</v>
      </c>
      <c r="C336" s="1148" t="s">
        <v>1988</v>
      </c>
      <c r="D336" s="5"/>
      <c r="E336" s="5"/>
      <c r="F336" s="5"/>
    </row>
    <row r="337" spans="1:6" x14ac:dyDescent="0.25">
      <c r="A337" s="74" t="s">
        <v>41</v>
      </c>
      <c r="B337" s="1148" t="s">
        <v>2090</v>
      </c>
      <c r="C337" s="1148" t="s">
        <v>1988</v>
      </c>
      <c r="D337" s="5"/>
      <c r="E337" s="5"/>
      <c r="F337" s="5"/>
    </row>
    <row r="338" spans="1:6" x14ac:dyDescent="0.25">
      <c r="A338" s="645" t="s">
        <v>2607</v>
      </c>
      <c r="B338" s="572"/>
      <c r="C338" s="14"/>
      <c r="D338" s="14"/>
      <c r="E338" s="14"/>
      <c r="F338" s="14"/>
    </row>
    <row r="339" spans="1:6" x14ac:dyDescent="0.25">
      <c r="A339" s="70" t="s">
        <v>34</v>
      </c>
      <c r="B339" s="848" t="s">
        <v>2014</v>
      </c>
      <c r="C339" s="849" t="s">
        <v>1896</v>
      </c>
      <c r="D339" s="850"/>
      <c r="E339" s="851" t="s">
        <v>1327</v>
      </c>
      <c r="F339" s="16"/>
    </row>
    <row r="340" spans="1:6" x14ac:dyDescent="0.25">
      <c r="A340" s="70" t="s">
        <v>35</v>
      </c>
      <c r="B340" s="848" t="s">
        <v>2014</v>
      </c>
      <c r="C340" s="849" t="s">
        <v>1896</v>
      </c>
      <c r="D340" s="850"/>
      <c r="E340" s="851" t="s">
        <v>1327</v>
      </c>
      <c r="F340" s="16"/>
    </row>
    <row r="341" spans="1:6" x14ac:dyDescent="0.25">
      <c r="A341" s="70" t="s">
        <v>36</v>
      </c>
      <c r="B341" s="849" t="s">
        <v>2013</v>
      </c>
      <c r="C341" s="849" t="s">
        <v>1898</v>
      </c>
      <c r="D341" s="850"/>
      <c r="E341" s="852" t="s">
        <v>1899</v>
      </c>
      <c r="F341" s="587"/>
    </row>
    <row r="342" spans="1:6" x14ac:dyDescent="0.25">
      <c r="A342" s="70" t="s">
        <v>37</v>
      </c>
      <c r="B342" s="849" t="s">
        <v>2013</v>
      </c>
      <c r="C342" s="849" t="s">
        <v>1898</v>
      </c>
      <c r="D342" s="850"/>
      <c r="E342" s="852" t="s">
        <v>1899</v>
      </c>
      <c r="F342" s="587"/>
    </row>
    <row r="343" spans="1:6" ht="15.6" customHeight="1" x14ac:dyDescent="0.25">
      <c r="A343" s="470" t="s">
        <v>57</v>
      </c>
      <c r="B343" s="436"/>
      <c r="C343" s="436"/>
      <c r="D343" s="436"/>
      <c r="E343" s="437"/>
      <c r="F343" s="436"/>
    </row>
    <row r="344" spans="1:6" ht="15.6" customHeight="1" x14ac:dyDescent="0.25">
      <c r="A344" s="18" t="s">
        <v>39</v>
      </c>
      <c r="B344" s="718" t="s">
        <v>2827</v>
      </c>
      <c r="C344" s="718" t="s">
        <v>2799</v>
      </c>
      <c r="D344" s="718" t="s">
        <v>2829</v>
      </c>
      <c r="E344" s="718" t="s">
        <v>2801</v>
      </c>
      <c r="F344" s="744" t="s">
        <v>2831</v>
      </c>
    </row>
    <row r="345" spans="1:6" ht="15.6" customHeight="1" x14ac:dyDescent="0.25">
      <c r="A345" s="5" t="s">
        <v>38</v>
      </c>
      <c r="B345" s="718" t="s">
        <v>2828</v>
      </c>
      <c r="C345" s="718" t="s">
        <v>2799</v>
      </c>
      <c r="D345" s="718" t="s">
        <v>2830</v>
      </c>
      <c r="E345" s="718" t="s">
        <v>2801</v>
      </c>
      <c r="F345" s="718" t="s">
        <v>2832</v>
      </c>
    </row>
    <row r="346" spans="1:6" ht="15.6" customHeight="1" x14ac:dyDescent="0.25">
      <c r="A346" s="72" t="s">
        <v>40</v>
      </c>
      <c r="B346" s="718" t="s">
        <v>2827</v>
      </c>
      <c r="C346" s="718" t="s">
        <v>2800</v>
      </c>
      <c r="D346" s="718" t="s">
        <v>2829</v>
      </c>
      <c r="E346" s="718" t="s">
        <v>2801</v>
      </c>
      <c r="F346" s="744" t="s">
        <v>2831</v>
      </c>
    </row>
    <row r="347" spans="1:6" ht="15.6" customHeight="1" x14ac:dyDescent="0.25">
      <c r="A347" s="72" t="s">
        <v>41</v>
      </c>
      <c r="B347" s="718" t="s">
        <v>2828</v>
      </c>
      <c r="C347" s="718" t="s">
        <v>2800</v>
      </c>
      <c r="D347" s="718" t="s">
        <v>2830</v>
      </c>
      <c r="E347" s="718" t="s">
        <v>2801</v>
      </c>
      <c r="F347" s="718" t="s">
        <v>2832</v>
      </c>
    </row>
    <row r="348" spans="1:6" x14ac:dyDescent="0.25">
      <c r="A348" s="645" t="s">
        <v>3266</v>
      </c>
      <c r="B348" s="572"/>
      <c r="C348" s="14"/>
      <c r="D348" s="14"/>
      <c r="E348" s="14"/>
      <c r="F348" s="14"/>
    </row>
    <row r="349" spans="1:6" ht="21.6" customHeight="1" x14ac:dyDescent="0.25">
      <c r="A349" s="5" t="s">
        <v>34</v>
      </c>
      <c r="B349" s="1204" t="s">
        <v>3107</v>
      </c>
      <c r="C349" s="1209" t="s">
        <v>53</v>
      </c>
      <c r="D349" s="1236" t="s">
        <v>3106</v>
      </c>
      <c r="E349" s="1205" t="s">
        <v>74</v>
      </c>
      <c r="F349" s="1236" t="s">
        <v>157</v>
      </c>
    </row>
    <row r="350" spans="1:6" ht="20.100000000000001" customHeight="1" x14ac:dyDescent="0.25">
      <c r="A350" s="5" t="s">
        <v>35</v>
      </c>
      <c r="B350" s="1213" t="s">
        <v>3108</v>
      </c>
      <c r="C350" s="1213" t="s">
        <v>53</v>
      </c>
      <c r="D350" s="1213" t="s">
        <v>3106</v>
      </c>
      <c r="E350" s="1213" t="s">
        <v>74</v>
      </c>
      <c r="F350" s="1213" t="s">
        <v>157</v>
      </c>
    </row>
    <row r="351" spans="1:6" x14ac:dyDescent="0.25">
      <c r="A351" s="5" t="s">
        <v>36</v>
      </c>
      <c r="B351" s="877" t="s">
        <v>3064</v>
      </c>
      <c r="C351" s="877" t="s">
        <v>21</v>
      </c>
      <c r="D351" s="877" t="s">
        <v>3065</v>
      </c>
      <c r="E351" s="873" t="s">
        <v>2488</v>
      </c>
      <c r="F351" s="871" t="s">
        <v>3066</v>
      </c>
    </row>
    <row r="352" spans="1:6" x14ac:dyDescent="0.25">
      <c r="A352" s="5" t="s">
        <v>37</v>
      </c>
      <c r="B352" s="877" t="s">
        <v>3067</v>
      </c>
      <c r="C352" s="877" t="s">
        <v>21</v>
      </c>
      <c r="D352" s="877" t="s">
        <v>3068</v>
      </c>
      <c r="E352" s="873" t="s">
        <v>2488</v>
      </c>
      <c r="F352" s="871" t="s">
        <v>3069</v>
      </c>
    </row>
    <row r="353" spans="1:6" ht="12.95" customHeight="1" x14ac:dyDescent="0.25">
      <c r="A353" s="435" t="s">
        <v>57</v>
      </c>
      <c r="B353" s="436"/>
      <c r="C353" s="436"/>
      <c r="D353" s="436"/>
      <c r="E353" s="437"/>
      <c r="F353" s="436"/>
    </row>
    <row r="354" spans="1:6" x14ac:dyDescent="0.25">
      <c r="A354" s="5" t="s">
        <v>39</v>
      </c>
      <c r="B354" s="1263" t="s">
        <v>3326</v>
      </c>
      <c r="C354" s="1244" t="s">
        <v>0</v>
      </c>
      <c r="D354" s="1263" t="s">
        <v>1727</v>
      </c>
      <c r="E354" s="1271" t="s">
        <v>3139</v>
      </c>
      <c r="F354" s="1291" t="s">
        <v>1728</v>
      </c>
    </row>
    <row r="355" spans="1:6" x14ac:dyDescent="0.25">
      <c r="A355" s="5" t="s">
        <v>38</v>
      </c>
      <c r="B355" s="1263" t="s">
        <v>3327</v>
      </c>
      <c r="C355" s="1244" t="s">
        <v>0</v>
      </c>
      <c r="D355" s="1263" t="s">
        <v>1730</v>
      </c>
      <c r="E355" s="1271" t="s">
        <v>3139</v>
      </c>
      <c r="F355" s="1291" t="s">
        <v>1731</v>
      </c>
    </row>
    <row r="356" spans="1:6" x14ac:dyDescent="0.25">
      <c r="A356" s="72" t="s">
        <v>40</v>
      </c>
      <c r="B356" s="1148" t="s">
        <v>2091</v>
      </c>
      <c r="C356" s="1148" t="s">
        <v>1986</v>
      </c>
      <c r="D356" s="5"/>
      <c r="E356" s="5"/>
      <c r="F356" s="5"/>
    </row>
    <row r="357" spans="1:6" x14ac:dyDescent="0.25">
      <c r="A357" s="72" t="s">
        <v>41</v>
      </c>
      <c r="B357" s="1148" t="s">
        <v>2091</v>
      </c>
      <c r="C357" s="1148" t="s">
        <v>1986</v>
      </c>
      <c r="D357" s="5"/>
      <c r="E357" s="5"/>
      <c r="F357" s="5"/>
    </row>
    <row r="358" spans="1:6" x14ac:dyDescent="0.25">
      <c r="A358" s="59" t="s">
        <v>19</v>
      </c>
      <c r="B358" s="59"/>
      <c r="C358" s="59"/>
      <c r="D358" s="59"/>
      <c r="E358" s="59"/>
      <c r="F358" s="59"/>
    </row>
    <row r="359" spans="1:6" x14ac:dyDescent="0.25">
      <c r="A359" s="11" t="s">
        <v>3</v>
      </c>
      <c r="B359" s="11" t="s">
        <v>6</v>
      </c>
      <c r="C359" s="11" t="s">
        <v>7</v>
      </c>
      <c r="D359" s="11" t="s">
        <v>8</v>
      </c>
      <c r="E359" s="12" t="s">
        <v>4</v>
      </c>
      <c r="F359" s="11" t="s">
        <v>11</v>
      </c>
    </row>
    <row r="360" spans="1:6" x14ac:dyDescent="0.25">
      <c r="A360" s="645" t="s">
        <v>2609</v>
      </c>
      <c r="B360" s="645"/>
      <c r="C360" s="572"/>
      <c r="D360" s="14"/>
      <c r="E360" s="14"/>
      <c r="F360" s="14"/>
    </row>
    <row r="361" spans="1:6" x14ac:dyDescent="0.25">
      <c r="A361" s="5" t="s">
        <v>34</v>
      </c>
      <c r="B361" s="518" t="s">
        <v>2039</v>
      </c>
      <c r="C361" s="518" t="s">
        <v>1</v>
      </c>
      <c r="D361" s="518" t="s">
        <v>2724</v>
      </c>
      <c r="E361" s="518" t="s">
        <v>1344</v>
      </c>
      <c r="F361" s="518" t="s">
        <v>1476</v>
      </c>
    </row>
    <row r="362" spans="1:6" x14ac:dyDescent="0.25">
      <c r="A362" s="5" t="s">
        <v>35</v>
      </c>
      <c r="B362" s="518" t="s">
        <v>1487</v>
      </c>
      <c r="C362" s="518" t="s">
        <v>1</v>
      </c>
      <c r="D362" s="518" t="s">
        <v>2725</v>
      </c>
      <c r="E362" s="518" t="s">
        <v>1344</v>
      </c>
      <c r="F362" s="518" t="s">
        <v>1479</v>
      </c>
    </row>
    <row r="363" spans="1:6" x14ac:dyDescent="0.25">
      <c r="A363" s="5" t="s">
        <v>36</v>
      </c>
      <c r="B363" s="877" t="s">
        <v>3070</v>
      </c>
      <c r="C363" s="877" t="s">
        <v>21</v>
      </c>
      <c r="D363" s="877" t="s">
        <v>3071</v>
      </c>
      <c r="E363" s="873" t="s">
        <v>2488</v>
      </c>
      <c r="F363" s="877" t="s">
        <v>3072</v>
      </c>
    </row>
    <row r="364" spans="1:6" x14ac:dyDescent="0.25">
      <c r="A364" s="5" t="s">
        <v>37</v>
      </c>
      <c r="B364" s="877" t="s">
        <v>3073</v>
      </c>
      <c r="C364" s="877" t="s">
        <v>21</v>
      </c>
      <c r="D364" s="877" t="s">
        <v>3074</v>
      </c>
      <c r="E364" s="873" t="s">
        <v>2488</v>
      </c>
      <c r="F364" s="877" t="s">
        <v>3075</v>
      </c>
    </row>
    <row r="365" spans="1:6" x14ac:dyDescent="0.25">
      <c r="A365" s="435" t="s">
        <v>3253</v>
      </c>
      <c r="B365" s="436"/>
      <c r="C365" s="436"/>
      <c r="D365" s="436"/>
      <c r="E365" s="437"/>
      <c r="F365" s="436"/>
    </row>
    <row r="366" spans="1:6" ht="17.45" customHeight="1" x14ac:dyDescent="0.25">
      <c r="A366" s="5" t="s">
        <v>39</v>
      </c>
      <c r="B366" s="860" t="s">
        <v>2118</v>
      </c>
      <c r="C366" s="860" t="s">
        <v>21</v>
      </c>
      <c r="D366" s="860" t="s">
        <v>2269</v>
      </c>
      <c r="E366" s="860" t="s">
        <v>2488</v>
      </c>
      <c r="F366" s="860" t="s">
        <v>3076</v>
      </c>
    </row>
    <row r="367" spans="1:6" ht="20.45" customHeight="1" x14ac:dyDescent="0.25">
      <c r="A367" s="5" t="s">
        <v>38</v>
      </c>
      <c r="B367" s="860" t="s">
        <v>2119</v>
      </c>
      <c r="C367" s="860" t="s">
        <v>21</v>
      </c>
      <c r="D367" s="860" t="s">
        <v>2270</v>
      </c>
      <c r="E367" s="860" t="s">
        <v>2488</v>
      </c>
      <c r="F367" s="860" t="s">
        <v>3077</v>
      </c>
    </row>
    <row r="368" spans="1:6" x14ac:dyDescent="0.25">
      <c r="A368" s="72" t="s">
        <v>40</v>
      </c>
      <c r="B368" s="1148" t="s">
        <v>2089</v>
      </c>
      <c r="C368" s="1148" t="s">
        <v>1990</v>
      </c>
      <c r="D368" s="5"/>
      <c r="E368" s="5"/>
      <c r="F368" s="5"/>
    </row>
    <row r="369" spans="1:6" x14ac:dyDescent="0.25">
      <c r="A369" s="72" t="s">
        <v>41</v>
      </c>
      <c r="B369" s="1148" t="s">
        <v>2089</v>
      </c>
      <c r="C369" s="1148" t="s">
        <v>1990</v>
      </c>
      <c r="D369" s="5"/>
      <c r="E369" s="5"/>
      <c r="F369" s="5"/>
    </row>
    <row r="370" spans="1:6" x14ac:dyDescent="0.25">
      <c r="A370" s="645" t="s">
        <v>3267</v>
      </c>
      <c r="B370" s="572"/>
      <c r="C370" s="14"/>
      <c r="D370" s="14"/>
      <c r="E370" s="14"/>
      <c r="F370" s="14"/>
    </row>
    <row r="371" spans="1:6" ht="19.5" customHeight="1" x14ac:dyDescent="0.25">
      <c r="A371" s="5" t="s">
        <v>34</v>
      </c>
      <c r="B371" s="1210" t="s">
        <v>3109</v>
      </c>
      <c r="C371" s="1210" t="s">
        <v>53</v>
      </c>
      <c r="D371" s="1210" t="s">
        <v>159</v>
      </c>
      <c r="E371" s="1210" t="s">
        <v>74</v>
      </c>
      <c r="F371" s="18" t="s">
        <v>160</v>
      </c>
    </row>
    <row r="372" spans="1:6" ht="17.45" customHeight="1" x14ac:dyDescent="0.25">
      <c r="A372" s="5" t="s">
        <v>35</v>
      </c>
      <c r="B372" s="1210" t="s">
        <v>3110</v>
      </c>
      <c r="C372" s="1210" t="s">
        <v>53</v>
      </c>
      <c r="D372" s="1210" t="s">
        <v>159</v>
      </c>
      <c r="E372" s="1210" t="s">
        <v>74</v>
      </c>
      <c r="F372" s="1210" t="s">
        <v>160</v>
      </c>
    </row>
    <row r="373" spans="1:6" x14ac:dyDescent="0.25">
      <c r="A373" s="5" t="s">
        <v>36</v>
      </c>
      <c r="B373" s="518" t="s">
        <v>1490</v>
      </c>
      <c r="C373" s="518" t="s">
        <v>1</v>
      </c>
      <c r="D373" s="518" t="s">
        <v>2726</v>
      </c>
      <c r="E373" s="518" t="s">
        <v>1327</v>
      </c>
      <c r="F373" s="518" t="s">
        <v>1482</v>
      </c>
    </row>
    <row r="374" spans="1:6" x14ac:dyDescent="0.25">
      <c r="A374" s="5" t="s">
        <v>37</v>
      </c>
      <c r="B374" s="518" t="s">
        <v>1493</v>
      </c>
      <c r="C374" s="518" t="s">
        <v>1</v>
      </c>
      <c r="D374" s="518" t="s">
        <v>2250</v>
      </c>
      <c r="E374" s="518" t="s">
        <v>1327</v>
      </c>
      <c r="F374" s="741" t="s">
        <v>2727</v>
      </c>
    </row>
    <row r="375" spans="1:6" x14ac:dyDescent="0.25">
      <c r="A375" s="435" t="s">
        <v>3253</v>
      </c>
      <c r="B375" s="436"/>
      <c r="C375" s="436"/>
      <c r="D375" s="436"/>
      <c r="E375" s="437"/>
      <c r="F375" s="436"/>
    </row>
    <row r="376" spans="1:6" x14ac:dyDescent="0.25">
      <c r="A376" s="18" t="s">
        <v>39</v>
      </c>
      <c r="B376" s="1094" t="s">
        <v>3042</v>
      </c>
      <c r="C376" s="1094" t="s">
        <v>58</v>
      </c>
      <c r="D376" s="1094"/>
      <c r="E376" s="1094" t="s">
        <v>2452</v>
      </c>
    </row>
    <row r="377" spans="1:6" x14ac:dyDescent="0.25">
      <c r="A377" s="18" t="s">
        <v>38</v>
      </c>
      <c r="B377" s="1094" t="s">
        <v>2342</v>
      </c>
      <c r="C377" s="1094" t="s">
        <v>58</v>
      </c>
      <c r="D377" s="1094"/>
      <c r="E377" s="1094" t="s">
        <v>2452</v>
      </c>
    </row>
    <row r="378" spans="1:6" x14ac:dyDescent="0.25">
      <c r="A378" s="74" t="s">
        <v>40</v>
      </c>
      <c r="B378" s="1094" t="s">
        <v>2489</v>
      </c>
      <c r="C378" s="1094" t="s">
        <v>58</v>
      </c>
      <c r="D378" s="1094"/>
      <c r="E378" s="1094" t="s">
        <v>2452</v>
      </c>
    </row>
    <row r="379" spans="1:6" x14ac:dyDescent="0.25">
      <c r="A379" s="74" t="s">
        <v>41</v>
      </c>
      <c r="B379" s="583"/>
      <c r="C379" s="583" t="s">
        <v>1991</v>
      </c>
      <c r="D379" s="5"/>
      <c r="E379" s="32"/>
      <c r="F379" s="1445"/>
    </row>
    <row r="380" spans="1:6" x14ac:dyDescent="0.25">
      <c r="A380" s="645" t="s">
        <v>2611</v>
      </c>
      <c r="B380" s="572"/>
      <c r="C380" s="14"/>
      <c r="D380" s="14"/>
      <c r="E380" s="14"/>
      <c r="F380" s="14"/>
    </row>
    <row r="381" spans="1:6" x14ac:dyDescent="0.25">
      <c r="A381" s="18" t="s">
        <v>34</v>
      </c>
      <c r="B381" s="987" t="s">
        <v>2262</v>
      </c>
      <c r="C381" s="987" t="s">
        <v>5</v>
      </c>
      <c r="D381" s="987" t="s">
        <v>1259</v>
      </c>
      <c r="E381" s="987" t="s">
        <v>1170</v>
      </c>
      <c r="F381" s="990" t="s">
        <v>1260</v>
      </c>
    </row>
    <row r="382" spans="1:6" x14ac:dyDescent="0.25">
      <c r="A382" s="18" t="s">
        <v>35</v>
      </c>
      <c r="B382" s="987" t="s">
        <v>2263</v>
      </c>
      <c r="C382" s="987" t="s">
        <v>5</v>
      </c>
      <c r="D382" s="987" t="s">
        <v>1262</v>
      </c>
      <c r="E382" s="987" t="s">
        <v>1170</v>
      </c>
      <c r="F382" s="990" t="s">
        <v>1263</v>
      </c>
    </row>
    <row r="383" spans="1:6" x14ac:dyDescent="0.25">
      <c r="A383" s="18" t="s">
        <v>36</v>
      </c>
      <c r="B383" s="840" t="s">
        <v>2110</v>
      </c>
      <c r="C383" s="840" t="s">
        <v>20</v>
      </c>
      <c r="D383" s="840" t="s">
        <v>356</v>
      </c>
      <c r="E383" s="840" t="s">
        <v>2172</v>
      </c>
      <c r="F383" s="840" t="s">
        <v>2856</v>
      </c>
    </row>
    <row r="384" spans="1:6" x14ac:dyDescent="0.25">
      <c r="A384" s="18" t="s">
        <v>37</v>
      </c>
      <c r="B384" s="840" t="s">
        <v>2111</v>
      </c>
      <c r="C384" s="840" t="s">
        <v>20</v>
      </c>
      <c r="D384" s="840" t="s">
        <v>359</v>
      </c>
      <c r="E384" s="840" t="s">
        <v>2172</v>
      </c>
      <c r="F384" s="840" t="s">
        <v>2856</v>
      </c>
    </row>
    <row r="385" spans="1:6" x14ac:dyDescent="0.25">
      <c r="A385" s="470" t="s">
        <v>3253</v>
      </c>
      <c r="B385" s="436"/>
      <c r="C385" s="436"/>
      <c r="D385" s="436"/>
      <c r="E385" s="437"/>
      <c r="F385" s="436"/>
    </row>
    <row r="386" spans="1:6" x14ac:dyDescent="0.25">
      <c r="A386" s="18" t="s">
        <v>39</v>
      </c>
      <c r="B386" s="1028" t="s">
        <v>3140</v>
      </c>
      <c r="C386" s="1042" t="s">
        <v>3142</v>
      </c>
      <c r="D386" s="1042" t="s">
        <v>3144</v>
      </c>
      <c r="E386" s="1042" t="s">
        <v>3146</v>
      </c>
      <c r="F386" s="1042" t="s">
        <v>1265</v>
      </c>
    </row>
    <row r="387" spans="1:6" ht="18" customHeight="1" x14ac:dyDescent="0.25">
      <c r="A387" s="18" t="s">
        <v>38</v>
      </c>
      <c r="B387" s="1046" t="s">
        <v>3141</v>
      </c>
      <c r="C387" s="1042" t="s">
        <v>3142</v>
      </c>
      <c r="D387" s="1042" t="s">
        <v>3145</v>
      </c>
      <c r="E387" s="1042" t="s">
        <v>3146</v>
      </c>
      <c r="F387" s="1047" t="s">
        <v>2346</v>
      </c>
    </row>
    <row r="388" spans="1:6" x14ac:dyDescent="0.25">
      <c r="A388" s="74" t="s">
        <v>40</v>
      </c>
      <c r="B388" s="1028" t="s">
        <v>3140</v>
      </c>
      <c r="C388" s="1042" t="s">
        <v>3143</v>
      </c>
      <c r="D388" s="1042" t="s">
        <v>3144</v>
      </c>
      <c r="E388" s="1042" t="s">
        <v>3146</v>
      </c>
      <c r="F388" s="1028" t="s">
        <v>1265</v>
      </c>
    </row>
    <row r="389" spans="1:6" x14ac:dyDescent="0.25">
      <c r="A389" s="74" t="s">
        <v>41</v>
      </c>
      <c r="B389" s="1046" t="s">
        <v>3141</v>
      </c>
      <c r="C389" s="1042" t="s">
        <v>3143</v>
      </c>
      <c r="D389" s="1042" t="s">
        <v>3145</v>
      </c>
      <c r="E389" s="1042" t="s">
        <v>3146</v>
      </c>
      <c r="F389" s="1028" t="s">
        <v>2346</v>
      </c>
    </row>
    <row r="390" spans="1:6" x14ac:dyDescent="0.25">
      <c r="A390" s="645" t="s">
        <v>3268</v>
      </c>
      <c r="B390" s="572"/>
      <c r="C390" s="14"/>
      <c r="D390" s="14"/>
      <c r="E390" s="14"/>
      <c r="F390" s="14"/>
    </row>
    <row r="391" spans="1:6" x14ac:dyDescent="0.25">
      <c r="A391" s="70" t="s">
        <v>34</v>
      </c>
      <c r="B391" s="848" t="s">
        <v>2014</v>
      </c>
      <c r="C391" s="849" t="s">
        <v>1896</v>
      </c>
      <c r="D391" s="850"/>
      <c r="E391" s="851" t="s">
        <v>1327</v>
      </c>
      <c r="F391" s="16"/>
    </row>
    <row r="392" spans="1:6" x14ac:dyDescent="0.25">
      <c r="A392" s="70" t="s">
        <v>35</v>
      </c>
      <c r="B392" s="848" t="s">
        <v>2014</v>
      </c>
      <c r="C392" s="849" t="s">
        <v>1896</v>
      </c>
      <c r="D392" s="850"/>
      <c r="E392" s="851" t="s">
        <v>1327</v>
      </c>
      <c r="F392" s="16"/>
    </row>
    <row r="393" spans="1:6" x14ac:dyDescent="0.25">
      <c r="A393" s="70" t="s">
        <v>36</v>
      </c>
      <c r="B393" s="849" t="s">
        <v>2013</v>
      </c>
      <c r="C393" s="849" t="s">
        <v>1898</v>
      </c>
      <c r="D393" s="850"/>
      <c r="E393" s="852" t="s">
        <v>1899</v>
      </c>
      <c r="F393" s="587"/>
    </row>
    <row r="394" spans="1:6" x14ac:dyDescent="0.25">
      <c r="A394" s="70" t="s">
        <v>37</v>
      </c>
      <c r="B394" s="849" t="s">
        <v>2013</v>
      </c>
      <c r="C394" s="849" t="s">
        <v>1898</v>
      </c>
      <c r="D394" s="850"/>
      <c r="E394" s="852" t="s">
        <v>1899</v>
      </c>
      <c r="F394" s="587"/>
    </row>
    <row r="395" spans="1:6" ht="15.6" customHeight="1" x14ac:dyDescent="0.25">
      <c r="A395" s="470" t="s">
        <v>3253</v>
      </c>
      <c r="B395" s="436"/>
      <c r="C395" s="436"/>
      <c r="D395" s="436"/>
      <c r="E395" s="437"/>
      <c r="F395" s="436"/>
    </row>
    <row r="396" spans="1:6" ht="15.6" customHeight="1" x14ac:dyDescent="0.25">
      <c r="A396" s="18" t="s">
        <v>39</v>
      </c>
      <c r="B396" s="718" t="s">
        <v>2835</v>
      </c>
      <c r="C396" s="718" t="s">
        <v>2799</v>
      </c>
      <c r="D396" s="718" t="s">
        <v>2833</v>
      </c>
      <c r="E396" s="718" t="s">
        <v>2801</v>
      </c>
      <c r="F396" s="718" t="s">
        <v>2837</v>
      </c>
    </row>
    <row r="397" spans="1:6" ht="15.6" customHeight="1" x14ac:dyDescent="0.25">
      <c r="A397" s="5" t="s">
        <v>38</v>
      </c>
      <c r="B397" s="718" t="s">
        <v>2836</v>
      </c>
      <c r="C397" s="718" t="s">
        <v>2799</v>
      </c>
      <c r="D397" s="718" t="s">
        <v>2834</v>
      </c>
      <c r="E397" s="718" t="s">
        <v>2801</v>
      </c>
      <c r="F397" s="718" t="s">
        <v>2838</v>
      </c>
    </row>
    <row r="398" spans="1:6" ht="15.6" customHeight="1" x14ac:dyDescent="0.25">
      <c r="A398" s="72" t="s">
        <v>40</v>
      </c>
      <c r="B398" s="718" t="s">
        <v>2835</v>
      </c>
      <c r="C398" s="718" t="s">
        <v>2800</v>
      </c>
      <c r="D398" s="718" t="s">
        <v>2833</v>
      </c>
      <c r="E398" s="718" t="s">
        <v>2801</v>
      </c>
      <c r="F398" s="718" t="s">
        <v>2837</v>
      </c>
    </row>
    <row r="399" spans="1:6" ht="15.6" customHeight="1" x14ac:dyDescent="0.25">
      <c r="A399" s="72" t="s">
        <v>41</v>
      </c>
      <c r="B399" s="718" t="s">
        <v>2836</v>
      </c>
      <c r="C399" s="718" t="s">
        <v>2800</v>
      </c>
      <c r="D399" s="718" t="s">
        <v>2834</v>
      </c>
      <c r="E399" s="718" t="s">
        <v>2801</v>
      </c>
      <c r="F399" s="718" t="s">
        <v>2838</v>
      </c>
    </row>
    <row r="400" spans="1:6" x14ac:dyDescent="0.25">
      <c r="A400" s="645" t="s">
        <v>3269</v>
      </c>
      <c r="B400" s="572"/>
      <c r="C400" s="14"/>
      <c r="D400" s="14"/>
      <c r="E400" s="14"/>
      <c r="F400" s="14"/>
    </row>
    <row r="401" spans="1:6" x14ac:dyDescent="0.25">
      <c r="A401" s="5" t="s">
        <v>34</v>
      </c>
      <c r="B401" s="1269"/>
      <c r="C401" s="1269" t="s">
        <v>1991</v>
      </c>
      <c r="D401" s="1269"/>
      <c r="E401" s="673"/>
      <c r="F401" s="1052"/>
    </row>
    <row r="402" spans="1:6" x14ac:dyDescent="0.25">
      <c r="A402" s="5" t="s">
        <v>35</v>
      </c>
      <c r="B402" s="988" t="s">
        <v>2264</v>
      </c>
      <c r="C402" s="991" t="s">
        <v>5</v>
      </c>
      <c r="D402" s="988" t="s">
        <v>1269</v>
      </c>
      <c r="E402" s="991" t="s">
        <v>1170</v>
      </c>
      <c r="F402" s="988" t="s">
        <v>2925</v>
      </c>
    </row>
    <row r="403" spans="1:6" x14ac:dyDescent="0.25">
      <c r="A403" s="5" t="s">
        <v>36</v>
      </c>
      <c r="B403" s="1213" t="s">
        <v>3112</v>
      </c>
      <c r="C403" s="1207" t="s">
        <v>53</v>
      </c>
      <c r="D403" s="1213" t="s">
        <v>3111</v>
      </c>
      <c r="E403" s="1213" t="s">
        <v>74</v>
      </c>
      <c r="F403" s="1296" t="s">
        <v>164</v>
      </c>
    </row>
    <row r="404" spans="1:6" x14ac:dyDescent="0.25">
      <c r="A404" s="5" t="s">
        <v>37</v>
      </c>
      <c r="B404" s="1213" t="s">
        <v>3113</v>
      </c>
      <c r="C404" s="1207" t="s">
        <v>53</v>
      </c>
      <c r="D404" s="1213" t="s">
        <v>3111</v>
      </c>
      <c r="E404" s="1213" t="s">
        <v>74</v>
      </c>
      <c r="F404" s="1213" t="s">
        <v>164</v>
      </c>
    </row>
    <row r="405" spans="1:6" ht="21" customHeight="1" x14ac:dyDescent="0.25">
      <c r="A405" s="435" t="s">
        <v>3253</v>
      </c>
      <c r="B405" s="436"/>
      <c r="C405" s="436"/>
      <c r="D405" s="436"/>
      <c r="E405" s="437"/>
      <c r="F405" s="436"/>
    </row>
    <row r="406" spans="1:6" ht="15.6" customHeight="1" x14ac:dyDescent="0.25">
      <c r="A406" s="5" t="s">
        <v>39</v>
      </c>
      <c r="B406" s="1148" t="s">
        <v>2090</v>
      </c>
      <c r="C406" s="1147" t="s">
        <v>1988</v>
      </c>
      <c r="D406" s="21"/>
      <c r="E406" s="562"/>
      <c r="F406" s="81"/>
    </row>
    <row r="407" spans="1:6" ht="15.6" customHeight="1" x14ac:dyDescent="0.25">
      <c r="A407" s="5" t="s">
        <v>38</v>
      </c>
      <c r="B407" s="1148" t="s">
        <v>2090</v>
      </c>
      <c r="C407" s="1147" t="s">
        <v>1988</v>
      </c>
      <c r="D407" s="21"/>
      <c r="E407" s="562"/>
      <c r="F407" s="81"/>
    </row>
    <row r="408" spans="1:6" ht="15.6" customHeight="1" x14ac:dyDescent="0.25">
      <c r="A408" s="72" t="s">
        <v>40</v>
      </c>
      <c r="B408" s="1148" t="s">
        <v>2091</v>
      </c>
      <c r="C408" s="1148" t="s">
        <v>1986</v>
      </c>
      <c r="D408" s="32"/>
      <c r="E408" s="38"/>
      <c r="F408" s="5"/>
    </row>
    <row r="409" spans="1:6" ht="15.6" customHeight="1" x14ac:dyDescent="0.25">
      <c r="A409" s="72" t="s">
        <v>41</v>
      </c>
      <c r="B409" s="1148" t="s">
        <v>2091</v>
      </c>
      <c r="C409" s="1148" t="s">
        <v>1986</v>
      </c>
      <c r="D409" s="32"/>
      <c r="E409" s="38"/>
      <c r="F409" s="5"/>
    </row>
    <row r="410" spans="1:6" x14ac:dyDescent="0.25">
      <c r="A410" s="59" t="s">
        <v>24</v>
      </c>
      <c r="B410" s="59"/>
      <c r="C410" s="59"/>
      <c r="D410" s="59"/>
      <c r="E410" s="59"/>
      <c r="F410" s="59"/>
    </row>
    <row r="411" spans="1:6" x14ac:dyDescent="0.25">
      <c r="A411" s="11" t="s">
        <v>3</v>
      </c>
      <c r="B411" s="11" t="s">
        <v>6</v>
      </c>
      <c r="C411" s="11" t="s">
        <v>7</v>
      </c>
      <c r="D411" s="11" t="s">
        <v>8</v>
      </c>
      <c r="E411" s="12" t="s">
        <v>4</v>
      </c>
      <c r="F411" s="11" t="s">
        <v>11</v>
      </c>
    </row>
    <row r="412" spans="1:6" x14ac:dyDescent="0.25">
      <c r="A412" s="645" t="s">
        <v>2614</v>
      </c>
      <c r="B412" s="645"/>
      <c r="C412" s="572"/>
      <c r="D412" s="14"/>
      <c r="E412" s="14"/>
      <c r="F412" s="14"/>
    </row>
    <row r="413" spans="1:6" x14ac:dyDescent="0.25">
      <c r="A413" s="5" t="s">
        <v>34</v>
      </c>
      <c r="B413" s="721" t="s">
        <v>2728</v>
      </c>
      <c r="C413" s="721" t="s">
        <v>1</v>
      </c>
      <c r="D413" s="721" t="s">
        <v>2729</v>
      </c>
      <c r="E413" s="721" t="s">
        <v>1350</v>
      </c>
      <c r="F413" s="721" t="s">
        <v>2730</v>
      </c>
    </row>
    <row r="414" spans="1:6" x14ac:dyDescent="0.25">
      <c r="A414" s="5" t="s">
        <v>35</v>
      </c>
      <c r="B414" s="721" t="s">
        <v>2731</v>
      </c>
      <c r="C414" s="721" t="s">
        <v>1</v>
      </c>
      <c r="D414" s="721" t="s">
        <v>1491</v>
      </c>
      <c r="E414" s="721" t="s">
        <v>1350</v>
      </c>
      <c r="F414" s="721" t="s">
        <v>2732</v>
      </c>
    </row>
    <row r="415" spans="1:6" x14ac:dyDescent="0.25">
      <c r="A415" s="5" t="s">
        <v>36</v>
      </c>
      <c r="B415" s="1213" t="s">
        <v>3115</v>
      </c>
      <c r="C415" s="1213" t="s">
        <v>53</v>
      </c>
      <c r="D415" s="1213" t="s">
        <v>3114</v>
      </c>
      <c r="E415" s="1213" t="s">
        <v>74</v>
      </c>
      <c r="F415" s="1213" t="s">
        <v>164</v>
      </c>
    </row>
    <row r="416" spans="1:6" x14ac:dyDescent="0.25">
      <c r="A416" s="5" t="s">
        <v>37</v>
      </c>
      <c r="B416" s="1213" t="s">
        <v>3116</v>
      </c>
      <c r="C416" s="1213" t="s">
        <v>53</v>
      </c>
      <c r="D416" s="1213" t="s">
        <v>3114</v>
      </c>
      <c r="E416" s="1213" t="s">
        <v>74</v>
      </c>
      <c r="F416" s="1213" t="s">
        <v>164</v>
      </c>
    </row>
    <row r="417" spans="1:6" x14ac:dyDescent="0.25">
      <c r="A417" s="435" t="s">
        <v>3253</v>
      </c>
      <c r="B417" s="436"/>
      <c r="C417" s="436"/>
      <c r="D417" s="436"/>
      <c r="E417" s="437"/>
      <c r="F417" s="436"/>
    </row>
    <row r="418" spans="1:6" x14ac:dyDescent="0.25">
      <c r="A418" s="5" t="s">
        <v>39</v>
      </c>
      <c r="B418" s="721" t="s">
        <v>2733</v>
      </c>
      <c r="C418" s="726" t="s">
        <v>1</v>
      </c>
      <c r="D418" s="742" t="s">
        <v>2734</v>
      </c>
      <c r="E418" s="721" t="s">
        <v>1344</v>
      </c>
      <c r="F418" s="742" t="s">
        <v>2735</v>
      </c>
    </row>
    <row r="419" spans="1:6" x14ac:dyDescent="0.25">
      <c r="A419" s="5" t="s">
        <v>38</v>
      </c>
      <c r="B419" s="721" t="s">
        <v>2736</v>
      </c>
      <c r="C419" s="726" t="s">
        <v>1</v>
      </c>
      <c r="D419" s="742" t="s">
        <v>1496</v>
      </c>
      <c r="E419" s="721" t="s">
        <v>1344</v>
      </c>
      <c r="F419" s="742" t="s">
        <v>1497</v>
      </c>
    </row>
    <row r="420" spans="1:6" x14ac:dyDescent="0.25">
      <c r="A420" s="72" t="s">
        <v>40</v>
      </c>
      <c r="B420" s="1148" t="s">
        <v>2089</v>
      </c>
      <c r="C420" s="1148" t="s">
        <v>1990</v>
      </c>
      <c r="D420" s="5"/>
      <c r="E420" s="5"/>
      <c r="F420" s="5"/>
    </row>
    <row r="421" spans="1:6" x14ac:dyDescent="0.25">
      <c r="A421" s="72" t="s">
        <v>41</v>
      </c>
      <c r="B421" s="1148" t="s">
        <v>2089</v>
      </c>
      <c r="C421" s="1148" t="s">
        <v>1990</v>
      </c>
      <c r="D421" s="5"/>
      <c r="E421" s="5"/>
      <c r="F421" s="5"/>
    </row>
    <row r="422" spans="1:6" x14ac:dyDescent="0.25">
      <c r="A422" s="645" t="s">
        <v>3271</v>
      </c>
      <c r="B422" s="572"/>
      <c r="C422" s="14"/>
      <c r="D422" s="14"/>
      <c r="E422" s="14"/>
      <c r="F422" s="14"/>
    </row>
    <row r="423" spans="1:6" x14ac:dyDescent="0.25">
      <c r="A423" s="5" t="s">
        <v>34</v>
      </c>
      <c r="B423" s="718" t="s">
        <v>2839</v>
      </c>
      <c r="C423" s="1428" t="s">
        <v>2799</v>
      </c>
      <c r="D423" s="722" t="s">
        <v>2841</v>
      </c>
      <c r="E423" s="722" t="s">
        <v>2801</v>
      </c>
      <c r="F423" s="718" t="s">
        <v>2843</v>
      </c>
    </row>
    <row r="424" spans="1:6" x14ac:dyDescent="0.25">
      <c r="A424" s="5" t="s">
        <v>35</v>
      </c>
      <c r="B424" s="744" t="s">
        <v>2840</v>
      </c>
      <c r="C424" s="1428" t="s">
        <v>2799</v>
      </c>
      <c r="D424" s="722" t="s">
        <v>2842</v>
      </c>
      <c r="E424" s="722" t="s">
        <v>2801</v>
      </c>
      <c r="F424" s="718" t="s">
        <v>2844</v>
      </c>
    </row>
    <row r="425" spans="1:6" x14ac:dyDescent="0.25">
      <c r="A425" s="5" t="s">
        <v>36</v>
      </c>
      <c r="B425" s="718" t="s">
        <v>2839</v>
      </c>
      <c r="C425" s="1428" t="s">
        <v>2800</v>
      </c>
      <c r="D425" s="722" t="s">
        <v>2841</v>
      </c>
      <c r="E425" s="722" t="s">
        <v>2801</v>
      </c>
      <c r="F425" s="718" t="s">
        <v>2843</v>
      </c>
    </row>
    <row r="426" spans="1:6" x14ac:dyDescent="0.25">
      <c r="A426" s="5" t="s">
        <v>37</v>
      </c>
      <c r="B426" s="718" t="s">
        <v>2840</v>
      </c>
      <c r="C426" s="1428" t="s">
        <v>2800</v>
      </c>
      <c r="D426" s="722" t="s">
        <v>2842</v>
      </c>
      <c r="E426" s="722" t="s">
        <v>2801</v>
      </c>
      <c r="F426" s="718" t="s">
        <v>2844</v>
      </c>
    </row>
    <row r="427" spans="1:6" x14ac:dyDescent="0.25">
      <c r="A427" s="435" t="s">
        <v>3253</v>
      </c>
      <c r="B427" s="436"/>
      <c r="C427" s="436"/>
      <c r="D427" s="436"/>
      <c r="E427" s="437"/>
      <c r="F427" s="436"/>
    </row>
    <row r="428" spans="1:6" x14ac:dyDescent="0.25">
      <c r="A428" s="18" t="s">
        <v>39</v>
      </c>
      <c r="B428" s="1198" t="s">
        <v>3078</v>
      </c>
      <c r="C428" s="873" t="s">
        <v>21</v>
      </c>
      <c r="D428" s="1199" t="s">
        <v>3079</v>
      </c>
      <c r="E428" s="1200" t="s">
        <v>2488</v>
      </c>
      <c r="F428" s="1199" t="s">
        <v>3080</v>
      </c>
    </row>
    <row r="429" spans="1:6" x14ac:dyDescent="0.25">
      <c r="A429" s="18" t="s">
        <v>38</v>
      </c>
      <c r="B429" s="1200" t="s">
        <v>2120</v>
      </c>
      <c r="C429" s="1200" t="s">
        <v>21</v>
      </c>
      <c r="D429" s="1200" t="s">
        <v>2273</v>
      </c>
      <c r="E429" s="873" t="s">
        <v>2488</v>
      </c>
      <c r="F429" s="1199" t="s">
        <v>3081</v>
      </c>
    </row>
    <row r="430" spans="1:6" x14ac:dyDescent="0.25">
      <c r="A430" s="74" t="s">
        <v>40</v>
      </c>
      <c r="B430" s="1198" t="s">
        <v>2121</v>
      </c>
      <c r="C430" s="873" t="s">
        <v>21</v>
      </c>
      <c r="D430" s="1202" t="s">
        <v>2272</v>
      </c>
      <c r="E430" s="873" t="s">
        <v>2488</v>
      </c>
      <c r="F430" s="1202" t="s">
        <v>3082</v>
      </c>
    </row>
    <row r="431" spans="1:6" x14ac:dyDescent="0.25">
      <c r="A431" s="74" t="s">
        <v>41</v>
      </c>
      <c r="B431" s="1198" t="s">
        <v>2122</v>
      </c>
      <c r="C431" s="873" t="s">
        <v>21</v>
      </c>
      <c r="D431" s="1202" t="s">
        <v>2271</v>
      </c>
      <c r="E431" s="873" t="s">
        <v>2488</v>
      </c>
      <c r="F431" s="1202" t="s">
        <v>3083</v>
      </c>
    </row>
    <row r="432" spans="1:6" x14ac:dyDescent="0.25">
      <c r="A432" s="645" t="s">
        <v>2616</v>
      </c>
      <c r="B432" s="572"/>
      <c r="C432" s="14"/>
      <c r="D432" s="14"/>
      <c r="E432" s="14"/>
      <c r="F432" s="14"/>
    </row>
    <row r="433" spans="1:6" x14ac:dyDescent="0.25">
      <c r="A433" s="18" t="s">
        <v>34</v>
      </c>
      <c r="B433" s="583"/>
      <c r="C433" s="67"/>
      <c r="D433" s="18"/>
      <c r="E433" s="18"/>
      <c r="F433" s="1443"/>
    </row>
    <row r="434" spans="1:6" ht="18.75" customHeight="1" x14ac:dyDescent="0.25">
      <c r="A434" s="18" t="s">
        <v>35</v>
      </c>
      <c r="B434" s="1634" t="s">
        <v>3247</v>
      </c>
      <c r="C434" s="1635"/>
      <c r="D434" s="18"/>
      <c r="E434" s="38"/>
      <c r="F434" s="1443"/>
    </row>
    <row r="435" spans="1:6" x14ac:dyDescent="0.25">
      <c r="A435" s="18" t="s">
        <v>36</v>
      </c>
      <c r="B435" s="1703"/>
      <c r="C435" s="1704"/>
      <c r="D435" s="24"/>
      <c r="E435" s="74"/>
      <c r="F435" s="24"/>
    </row>
    <row r="436" spans="1:6" x14ac:dyDescent="0.25">
      <c r="A436" s="18" t="s">
        <v>37</v>
      </c>
      <c r="B436" s="1636"/>
      <c r="C436" s="1637"/>
      <c r="D436" s="24"/>
      <c r="E436" s="74"/>
      <c r="F436" s="24"/>
    </row>
    <row r="437" spans="1:6" x14ac:dyDescent="0.25">
      <c r="A437" s="470" t="s">
        <v>3253</v>
      </c>
      <c r="B437" s="436"/>
      <c r="C437" s="552"/>
      <c r="D437" s="436"/>
      <c r="E437" s="437"/>
      <c r="F437" s="436"/>
    </row>
    <row r="438" spans="1:6" ht="18.75" customHeight="1" x14ac:dyDescent="0.25">
      <c r="A438" s="18" t="s">
        <v>39</v>
      </c>
      <c r="B438" s="1634" t="s">
        <v>3248</v>
      </c>
      <c r="C438" s="1635"/>
      <c r="D438" s="23"/>
      <c r="E438" s="713"/>
      <c r="F438" s="23"/>
    </row>
    <row r="439" spans="1:6" x14ac:dyDescent="0.25">
      <c r="A439" s="18" t="s">
        <v>38</v>
      </c>
      <c r="B439" s="1636"/>
      <c r="C439" s="1637"/>
      <c r="D439" s="72"/>
      <c r="E439" s="72"/>
      <c r="F439" s="67"/>
    </row>
    <row r="440" spans="1:6" ht="18.75" customHeight="1" x14ac:dyDescent="0.25">
      <c r="A440" s="74" t="s">
        <v>40</v>
      </c>
      <c r="B440" s="1634" t="s">
        <v>3439</v>
      </c>
      <c r="C440" s="1635"/>
      <c r="D440" s="5"/>
      <c r="E440" s="5"/>
      <c r="F440" s="5"/>
    </row>
    <row r="441" spans="1:6" x14ac:dyDescent="0.25">
      <c r="A441" s="74" t="s">
        <v>41</v>
      </c>
      <c r="B441" s="1636"/>
      <c r="C441" s="1637"/>
      <c r="D441" s="5"/>
      <c r="E441" s="5"/>
      <c r="F441" s="5"/>
    </row>
    <row r="442" spans="1:6" x14ac:dyDescent="0.25">
      <c r="A442" s="645" t="s">
        <v>3272</v>
      </c>
      <c r="B442" s="572"/>
      <c r="C442" s="14"/>
      <c r="D442" s="14"/>
      <c r="E442" s="14"/>
      <c r="F442" s="14"/>
    </row>
    <row r="443" spans="1:6" x14ac:dyDescent="0.25">
      <c r="A443" s="70" t="s">
        <v>34</v>
      </c>
      <c r="B443" s="848" t="s">
        <v>2014</v>
      </c>
      <c r="C443" s="849" t="s">
        <v>1896</v>
      </c>
      <c r="D443" s="850"/>
      <c r="E443" s="851" t="s">
        <v>1327</v>
      </c>
      <c r="F443" s="16"/>
    </row>
    <row r="444" spans="1:6" x14ac:dyDescent="0.25">
      <c r="A444" s="70" t="s">
        <v>35</v>
      </c>
      <c r="B444" s="848" t="s">
        <v>2014</v>
      </c>
      <c r="C444" s="849" t="s">
        <v>1896</v>
      </c>
      <c r="D444" s="850"/>
      <c r="E444" s="851" t="s">
        <v>1327</v>
      </c>
      <c r="F444" s="16"/>
    </row>
    <row r="445" spans="1:6" x14ac:dyDescent="0.25">
      <c r="A445" s="70" t="s">
        <v>36</v>
      </c>
      <c r="B445" s="849" t="s">
        <v>2013</v>
      </c>
      <c r="C445" s="849" t="s">
        <v>1898</v>
      </c>
      <c r="D445" s="850"/>
      <c r="E445" s="852" t="s">
        <v>1899</v>
      </c>
      <c r="F445" s="587"/>
    </row>
    <row r="446" spans="1:6" x14ac:dyDescent="0.25">
      <c r="A446" s="70" t="s">
        <v>37</v>
      </c>
      <c r="B446" s="849" t="s">
        <v>2013</v>
      </c>
      <c r="C446" s="849" t="s">
        <v>1898</v>
      </c>
      <c r="D446" s="850"/>
      <c r="E446" s="852" t="s">
        <v>1899</v>
      </c>
      <c r="F446" s="587"/>
    </row>
    <row r="447" spans="1:6" x14ac:dyDescent="0.25">
      <c r="A447" s="470" t="s">
        <v>3253</v>
      </c>
      <c r="B447" s="1413"/>
      <c r="C447" s="1413"/>
      <c r="D447" s="436"/>
      <c r="E447" s="437"/>
      <c r="F447" s="436"/>
    </row>
    <row r="448" spans="1:6" ht="18.75" customHeight="1" x14ac:dyDescent="0.25">
      <c r="A448" s="18" t="s">
        <v>39</v>
      </c>
      <c r="B448" s="1634" t="s">
        <v>3250</v>
      </c>
      <c r="C448" s="1635"/>
      <c r="D448" s="74"/>
      <c r="E448" s="74"/>
      <c r="F448" s="74"/>
    </row>
    <row r="449" spans="1:6" x14ac:dyDescent="0.25">
      <c r="A449" s="5" t="s">
        <v>38</v>
      </c>
      <c r="B449" s="1636"/>
      <c r="C449" s="1637"/>
      <c r="D449" s="5"/>
      <c r="E449" s="5"/>
      <c r="F449" s="5"/>
    </row>
    <row r="450" spans="1:6" x14ac:dyDescent="0.25">
      <c r="A450" s="72" t="s">
        <v>40</v>
      </c>
      <c r="B450" s="74"/>
      <c r="C450" s="74"/>
      <c r="D450" s="74"/>
      <c r="E450" s="74"/>
      <c r="F450" s="74"/>
    </row>
    <row r="451" spans="1:6" x14ac:dyDescent="0.25">
      <c r="A451" s="72" t="s">
        <v>41</v>
      </c>
      <c r="B451" s="5"/>
      <c r="C451" s="5"/>
      <c r="D451" s="5"/>
      <c r="E451" s="5"/>
      <c r="F451" s="5"/>
    </row>
    <row r="452" spans="1:6" x14ac:dyDescent="0.25">
      <c r="A452" s="645" t="s">
        <v>3273</v>
      </c>
      <c r="B452" s="14"/>
      <c r="C452" s="14"/>
      <c r="D452" s="14"/>
      <c r="E452" s="14"/>
      <c r="F452" s="14"/>
    </row>
    <row r="453" spans="1:6" x14ac:dyDescent="0.25">
      <c r="A453" s="5" t="s">
        <v>34</v>
      </c>
      <c r="B453" s="74"/>
      <c r="C453" s="74"/>
      <c r="D453" s="74"/>
      <c r="E453" s="74"/>
      <c r="F453" s="74"/>
    </row>
    <row r="454" spans="1:6" ht="22.5" customHeight="1" x14ac:dyDescent="0.25">
      <c r="A454" s="5" t="s">
        <v>35</v>
      </c>
      <c r="B454" s="1697" t="s">
        <v>3251</v>
      </c>
      <c r="C454" s="1698"/>
      <c r="D454" s="5"/>
      <c r="E454" s="5"/>
      <c r="F454" s="5"/>
    </row>
    <row r="455" spans="1:6" x14ac:dyDescent="0.25">
      <c r="A455" s="5" t="s">
        <v>36</v>
      </c>
      <c r="B455" s="1699"/>
      <c r="C455" s="1700"/>
      <c r="D455" s="5"/>
      <c r="E455" s="5"/>
      <c r="F455" s="5"/>
    </row>
    <row r="456" spans="1:6" x14ac:dyDescent="0.25">
      <c r="A456" s="5" t="s">
        <v>37</v>
      </c>
      <c r="B456" s="1701"/>
      <c r="C456" s="1702"/>
      <c r="D456" s="5"/>
      <c r="E456" s="5"/>
      <c r="F456" s="5"/>
    </row>
    <row r="457" spans="1:6" x14ac:dyDescent="0.25">
      <c r="A457" s="435" t="s">
        <v>3253</v>
      </c>
      <c r="B457" s="601"/>
      <c r="C457" s="437"/>
      <c r="D457" s="436"/>
      <c r="E457" s="437"/>
      <c r="F457" s="436"/>
    </row>
    <row r="458" spans="1:6" x14ac:dyDescent="0.25">
      <c r="A458" s="5" t="s">
        <v>39</v>
      </c>
      <c r="B458" s="72"/>
      <c r="C458" s="74"/>
      <c r="D458" s="21"/>
      <c r="E458" s="562"/>
      <c r="F458" s="5"/>
    </row>
    <row r="459" spans="1:6" x14ac:dyDescent="0.25">
      <c r="A459" s="5" t="s">
        <v>38</v>
      </c>
      <c r="B459" s="72"/>
      <c r="C459" s="74"/>
      <c r="D459" s="21"/>
      <c r="E459" s="562"/>
      <c r="F459" s="5"/>
    </row>
    <row r="460" spans="1:6" x14ac:dyDescent="0.25">
      <c r="A460" s="72" t="s">
        <v>40</v>
      </c>
      <c r="B460" s="21"/>
      <c r="C460" s="21"/>
      <c r="D460" s="511"/>
      <c r="E460" s="698"/>
      <c r="F460" s="5"/>
    </row>
    <row r="461" spans="1:6" x14ac:dyDescent="0.25">
      <c r="A461" s="72" t="s">
        <v>41</v>
      </c>
      <c r="B461" s="21"/>
      <c r="C461" s="21"/>
      <c r="D461" s="701"/>
      <c r="E461" s="702"/>
      <c r="F461" s="5"/>
    </row>
    <row r="462" spans="1:6" x14ac:dyDescent="0.25">
      <c r="A462"/>
      <c r="B462"/>
      <c r="C462"/>
      <c r="D462"/>
      <c r="E462"/>
      <c r="F462"/>
    </row>
    <row r="463" spans="1:6" x14ac:dyDescent="0.25">
      <c r="A463"/>
      <c r="B463"/>
      <c r="C463"/>
      <c r="D463"/>
      <c r="E463"/>
      <c r="F463"/>
    </row>
    <row r="464" spans="1:6" x14ac:dyDescent="0.25">
      <c r="A464"/>
      <c r="B464"/>
      <c r="C464"/>
      <c r="D464"/>
      <c r="E464"/>
      <c r="F464"/>
    </row>
    <row r="465" customFormat="1" ht="15.75" customHeight="1" x14ac:dyDescent="0.25"/>
    <row r="466" customFormat="1" x14ac:dyDescent="0.25"/>
    <row r="467" customFormat="1" x14ac:dyDescent="0.25"/>
    <row r="468" customFormat="1" x14ac:dyDescent="0.25"/>
    <row r="469" customFormat="1" x14ac:dyDescent="0.25"/>
    <row r="470" customFormat="1" x14ac:dyDescent="0.25"/>
    <row r="471" customFormat="1" x14ac:dyDescent="0.25"/>
    <row r="472" customFormat="1" x14ac:dyDescent="0.25"/>
    <row r="473" customFormat="1" x14ac:dyDescent="0.25"/>
    <row r="474" customFormat="1" x14ac:dyDescent="0.25"/>
    <row r="475" customFormat="1" x14ac:dyDescent="0.25"/>
    <row r="476" customFormat="1" x14ac:dyDescent="0.25"/>
    <row r="477" customFormat="1" x14ac:dyDescent="0.25"/>
    <row r="478" customFormat="1" x14ac:dyDescent="0.25"/>
    <row r="479" customFormat="1" x14ac:dyDescent="0.25"/>
    <row r="480" customFormat="1" ht="15.75" customHeight="1" x14ac:dyDescent="0.25"/>
    <row r="481" customFormat="1" ht="15.75" customHeight="1" x14ac:dyDescent="0.25"/>
    <row r="482" customFormat="1" ht="15.75" customHeight="1" x14ac:dyDescent="0.25"/>
    <row r="483" customFormat="1" ht="15.75" customHeight="1" x14ac:dyDescent="0.25"/>
    <row r="484" customFormat="1" x14ac:dyDescent="0.25"/>
    <row r="485" customFormat="1" ht="15.75" customHeight="1" x14ac:dyDescent="0.25"/>
    <row r="486" customFormat="1" ht="15.75" customHeight="1" x14ac:dyDescent="0.25"/>
    <row r="487" customFormat="1" ht="15.75" customHeight="1" x14ac:dyDescent="0.25"/>
    <row r="488" customFormat="1" ht="15.75" customHeight="1" x14ac:dyDescent="0.25"/>
    <row r="489" customFormat="1" x14ac:dyDescent="0.25"/>
    <row r="490" customFormat="1" ht="15.75" customHeight="1" x14ac:dyDescent="0.25"/>
    <row r="491" customFormat="1" ht="15.75" customHeight="1" x14ac:dyDescent="0.25"/>
    <row r="492" customFormat="1" ht="15.75" customHeight="1" x14ac:dyDescent="0.25"/>
    <row r="493" customFormat="1" ht="15.75" customHeight="1" x14ac:dyDescent="0.25"/>
    <row r="494" customFormat="1" x14ac:dyDescent="0.25"/>
    <row r="495" customFormat="1" x14ac:dyDescent="0.25"/>
    <row r="496" customFormat="1" x14ac:dyDescent="0.25"/>
    <row r="497" customFormat="1" x14ac:dyDescent="0.25"/>
    <row r="498" customFormat="1" x14ac:dyDescent="0.25"/>
    <row r="499" customFormat="1" x14ac:dyDescent="0.25"/>
    <row r="500" customFormat="1" ht="15.6" customHeight="1" x14ac:dyDescent="0.25"/>
    <row r="501" customFormat="1" ht="15.6" customHeight="1" x14ac:dyDescent="0.25"/>
    <row r="502" customFormat="1" ht="15.6" customHeight="1" x14ac:dyDescent="0.25"/>
    <row r="503" customFormat="1" ht="15.6" customHeight="1" x14ac:dyDescent="0.25"/>
    <row r="504" customFormat="1" x14ac:dyDescent="0.25"/>
    <row r="505" customFormat="1" ht="15.75" customHeight="1" x14ac:dyDescent="0.25"/>
    <row r="506" customFormat="1" ht="15.75" customHeight="1" x14ac:dyDescent="0.25"/>
    <row r="507" customFormat="1" ht="15.75" customHeight="1" x14ac:dyDescent="0.25"/>
    <row r="508" customFormat="1" ht="15.75" customHeight="1" x14ac:dyDescent="0.25"/>
    <row r="509" customFormat="1" x14ac:dyDescent="0.25"/>
    <row r="510" customFormat="1" x14ac:dyDescent="0.25"/>
    <row r="511" customFormat="1" x14ac:dyDescent="0.25"/>
    <row r="512" customFormat="1" x14ac:dyDescent="0.25"/>
    <row r="513" customFormat="1" x14ac:dyDescent="0.25"/>
  </sheetData>
  <autoFilter ref="A36:F513" xr:uid="{AA4753C4-7160-478A-83CE-47F016890C82}"/>
  <mergeCells count="9">
    <mergeCell ref="C139:C148"/>
    <mergeCell ref="D139:E148"/>
    <mergeCell ref="A33:D33"/>
    <mergeCell ref="B139:B148"/>
    <mergeCell ref="B454:C456"/>
    <mergeCell ref="B434:C436"/>
    <mergeCell ref="B438:C439"/>
    <mergeCell ref="B440:C441"/>
    <mergeCell ref="B448:C449"/>
  </mergeCells>
  <phoneticPr fontId="70" type="noConversion"/>
  <pageMargins left="0.7" right="0.7" top="0.75" bottom="0.75" header="0.3" footer="0.3"/>
  <pageSetup paperSize="9" orientation="portrait" r:id="rId1"/>
  <extLst>
    <ext xmlns:x15="http://schemas.microsoft.com/office/spreadsheetml/2010/11/main" uri="{F7C9EE02-42E1-4005-9D12-6889AFFD525C}">
      <x15:webExtensions xmlns:xm="http://schemas.microsoft.com/office/excel/2006/main">
        <x15:webExtension appRef="{F66DCCCD-6CE7-492A-9560-48617472675F}">
          <xm:f>'3. Kurul_SKT'!1:1048576</xm:f>
        </x15:webExtension>
      </x15:webExtens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E5B38-DE59-4FA6-9E29-216F145F644F}">
  <dimension ref="A1:F503"/>
  <sheetViews>
    <sheetView topLeftCell="A477" zoomScale="96" zoomScaleNormal="96" workbookViewId="0">
      <selection activeCell="A38" sqref="A38"/>
    </sheetView>
  </sheetViews>
  <sheetFormatPr defaultColWidth="10.875" defaultRowHeight="15.75" x14ac:dyDescent="0.25"/>
  <cols>
    <col min="1" max="1" width="32.625" style="3" bestFit="1" customWidth="1"/>
    <col min="2" max="2" width="23.125" style="3" customWidth="1"/>
    <col min="3" max="3" width="53.875" style="3" bestFit="1" customWidth="1"/>
    <col min="4" max="4" width="87.125" style="3" bestFit="1" customWidth="1"/>
    <col min="5" max="5" width="147.125" style="8" bestFit="1" customWidth="1"/>
    <col min="6" max="6" width="255.625" style="26" bestFit="1" customWidth="1"/>
    <col min="7" max="7" width="143.875" customWidth="1"/>
  </cols>
  <sheetData>
    <row r="1" spans="1:6" x14ac:dyDescent="0.25">
      <c r="A1" s="1"/>
      <c r="B1" s="1"/>
      <c r="C1" s="1"/>
      <c r="D1" s="1"/>
      <c r="E1" s="563"/>
      <c r="F1" s="1"/>
    </row>
    <row r="2" spans="1:6" ht="12.95" customHeight="1" x14ac:dyDescent="0.25">
      <c r="A2" s="1"/>
      <c r="B2" s="1"/>
      <c r="C2" s="1"/>
      <c r="D2" s="538" t="s">
        <v>12</v>
      </c>
      <c r="E2" s="563"/>
      <c r="F2" s="1"/>
    </row>
    <row r="3" spans="1:6" ht="15" customHeight="1" x14ac:dyDescent="0.25">
      <c r="A3" s="1"/>
      <c r="B3" s="1"/>
      <c r="C3" s="1"/>
      <c r="D3" s="538" t="s">
        <v>42</v>
      </c>
      <c r="E3" s="563"/>
      <c r="F3" s="1"/>
    </row>
    <row r="4" spans="1:6" x14ac:dyDescent="0.25">
      <c r="A4" s="1"/>
      <c r="B4" s="538"/>
      <c r="C4" s="1"/>
      <c r="D4" s="538" t="s">
        <v>13</v>
      </c>
      <c r="E4" s="563"/>
      <c r="F4" s="1"/>
    </row>
    <row r="5" spans="1:6" ht="15" customHeight="1" x14ac:dyDescent="0.25">
      <c r="A5" s="1"/>
      <c r="B5" s="1"/>
      <c r="C5" s="1"/>
      <c r="D5" s="538" t="s">
        <v>2495</v>
      </c>
      <c r="E5" s="563"/>
      <c r="F5" s="1"/>
    </row>
    <row r="6" spans="1:6" ht="15" customHeight="1" x14ac:dyDescent="0.25">
      <c r="A6" s="1"/>
      <c r="B6" s="1"/>
      <c r="C6" s="1"/>
      <c r="D6" s="538" t="s">
        <v>48</v>
      </c>
      <c r="E6" s="563"/>
      <c r="F6" s="1"/>
    </row>
    <row r="7" spans="1:6" ht="15" customHeight="1" x14ac:dyDescent="0.25">
      <c r="A7" s="1"/>
      <c r="B7" s="1"/>
      <c r="C7" s="1"/>
      <c r="D7" s="538"/>
      <c r="E7" s="563"/>
      <c r="F7" s="1"/>
    </row>
    <row r="8" spans="1:6" ht="15.6" customHeight="1" x14ac:dyDescent="0.25">
      <c r="A8" s="1"/>
      <c r="B8" s="1"/>
      <c r="C8" s="1"/>
      <c r="D8" s="561" t="s">
        <v>43</v>
      </c>
      <c r="E8" s="563"/>
      <c r="F8" s="1"/>
    </row>
    <row r="9" spans="1:6" ht="15.6" customHeight="1" x14ac:dyDescent="0.25">
      <c r="A9" s="1"/>
      <c r="B9" s="1"/>
      <c r="C9" s="1"/>
      <c r="D9" s="564" t="s">
        <v>2174</v>
      </c>
      <c r="E9" s="563"/>
      <c r="F9" s="1"/>
    </row>
    <row r="10" spans="1:6" ht="15.6" customHeight="1" x14ac:dyDescent="0.25">
      <c r="A10" s="1"/>
      <c r="B10" s="1"/>
      <c r="C10" s="1"/>
      <c r="D10" s="561" t="s">
        <v>3285</v>
      </c>
      <c r="E10" s="563"/>
      <c r="F10" s="1"/>
    </row>
    <row r="11" spans="1:6" x14ac:dyDescent="0.25">
      <c r="D11" s="537"/>
      <c r="E11" s="563"/>
    </row>
    <row r="12" spans="1:6" x14ac:dyDescent="0.25">
      <c r="D12" s="6"/>
      <c r="E12" s="563"/>
    </row>
    <row r="13" spans="1:6" x14ac:dyDescent="0.25">
      <c r="D13" s="1"/>
    </row>
    <row r="14" spans="1:6" x14ac:dyDescent="0.25">
      <c r="A14" s="522" t="s">
        <v>10</v>
      </c>
      <c r="B14" s="565" t="s">
        <v>23</v>
      </c>
      <c r="C14" s="9" t="s">
        <v>3170</v>
      </c>
      <c r="D14" s="1461" t="s">
        <v>3304</v>
      </c>
      <c r="E14" s="657"/>
      <c r="F14" s="3"/>
    </row>
    <row r="15" spans="1:6" x14ac:dyDescent="0.25">
      <c r="A15" s="704" t="s">
        <v>1</v>
      </c>
      <c r="B15" s="743">
        <f>COUNTIF($B$36:$B$503,"*13ANT.*")-COUNTIF($B$36:$B$503,"*13ANT.L*")</f>
        <v>32</v>
      </c>
      <c r="C15" s="53">
        <f>ROUND(B15/$B$32*100,2)</f>
        <v>19.75</v>
      </c>
      <c r="D15" s="1461"/>
      <c r="E15" s="657"/>
      <c r="F15" s="3"/>
    </row>
    <row r="16" spans="1:6" x14ac:dyDescent="0.25">
      <c r="A16" s="705" t="s">
        <v>28</v>
      </c>
      <c r="B16" s="749">
        <f>COUNTIF($B$36:$B$503,"*13ANT.L*")/2</f>
        <v>18</v>
      </c>
      <c r="C16" s="476"/>
      <c r="D16" s="1462">
        <v>9</v>
      </c>
      <c r="E16" s="658"/>
      <c r="F16" s="39"/>
    </row>
    <row r="17" spans="1:6" x14ac:dyDescent="0.25">
      <c r="A17" s="704" t="s">
        <v>5</v>
      </c>
      <c r="B17" s="995">
        <f>COUNTIF($B$36:$B$503,"*13HIS.*")-COUNTIF($B$36:$B$503,"*13HIS.L*")</f>
        <v>25</v>
      </c>
      <c r="C17" s="53">
        <f>ROUND(B17/$B$32*100,2)</f>
        <v>15.43</v>
      </c>
      <c r="D17" s="1462"/>
      <c r="E17" s="40"/>
      <c r="F17" s="3"/>
    </row>
    <row r="18" spans="1:6" x14ac:dyDescent="0.25">
      <c r="A18" s="705" t="s">
        <v>29</v>
      </c>
      <c r="B18" s="1053">
        <f>COUNTIF($B$36:$B$503,"*13HIS.L*")/2</f>
        <v>15</v>
      </c>
      <c r="C18" s="476"/>
      <c r="D18" s="1462">
        <f>B18/$B$33*$C$33</f>
        <v>6.6923076923076925</v>
      </c>
      <c r="E18" s="657"/>
      <c r="F18" s="39"/>
    </row>
    <row r="19" spans="1:6" x14ac:dyDescent="0.25">
      <c r="A19" s="704" t="s">
        <v>20</v>
      </c>
      <c r="B19" s="847">
        <f>COUNTIF($B$36:$B$503,"*13FIZ.*")-COUNTIF($B$36:$B$503,"*13FIZ.L*")</f>
        <v>22</v>
      </c>
      <c r="C19" s="53">
        <f>ROUND(B19/$B$32*100,2)</f>
        <v>13.58</v>
      </c>
      <c r="D19" s="1462"/>
      <c r="E19" s="658"/>
      <c r="F19" s="3"/>
    </row>
    <row r="20" spans="1:6" x14ac:dyDescent="0.25">
      <c r="A20" s="705" t="s">
        <v>26</v>
      </c>
      <c r="B20" s="837">
        <f>COUNTIF($B$36:$B$503,"*13FIZ.L*")/2</f>
        <v>16</v>
      </c>
      <c r="C20" s="476"/>
      <c r="D20" s="1462">
        <f>B20/$B$33*$C$33</f>
        <v>7.1384615384615389</v>
      </c>
      <c r="E20" s="658"/>
      <c r="F20" s="39"/>
    </row>
    <row r="21" spans="1:6" x14ac:dyDescent="0.25">
      <c r="A21" s="706" t="s">
        <v>53</v>
      </c>
      <c r="B21" s="1237">
        <v>22</v>
      </c>
      <c r="C21" s="53">
        <f>ROUND(B21/$B$32*100,2)</f>
        <v>13.58</v>
      </c>
      <c r="D21" s="1462"/>
      <c r="E21" s="559"/>
      <c r="F21" s="3"/>
    </row>
    <row r="22" spans="1:6" x14ac:dyDescent="0.25">
      <c r="A22" s="704" t="s">
        <v>1932</v>
      </c>
      <c r="B22" s="796">
        <f>COUNTIF($B$36:$B$503,"*13TKB.*")-COUNTIF($B$36:$B$503,"*13TKB.L*")</f>
        <v>5</v>
      </c>
      <c r="C22" s="53">
        <f>ROUND(B22/$B$32*100,2)</f>
        <v>3.09</v>
      </c>
      <c r="D22" s="1462">
        <f>B22/$B$33*$C$33</f>
        <v>2.2307692307692308</v>
      </c>
      <c r="E22" s="559"/>
      <c r="F22" s="3"/>
    </row>
    <row r="23" spans="1:6" x14ac:dyDescent="0.25">
      <c r="A23" s="705" t="s">
        <v>1934</v>
      </c>
      <c r="B23" s="797">
        <f>COUNTIF($B$36:$B$503,"*13TKB.L*")/2</f>
        <v>8</v>
      </c>
      <c r="C23" s="476"/>
      <c r="D23" s="1462"/>
      <c r="E23" s="477"/>
      <c r="F23" s="39"/>
    </row>
    <row r="24" spans="1:6" x14ac:dyDescent="0.25">
      <c r="A24" s="706" t="s">
        <v>0</v>
      </c>
      <c r="B24" s="1294">
        <f>COUNTIF($B$36:$B$503,"*13BYF.*")-COUNTIF($B$36:$B$503,"*13BYF.L*")</f>
        <v>5</v>
      </c>
      <c r="C24" s="53">
        <f>ROUND(B24/$B$32*100,2)</f>
        <v>3.09</v>
      </c>
      <c r="D24" s="559"/>
      <c r="E24" s="26"/>
      <c r="F24" s="3"/>
    </row>
    <row r="25" spans="1:6" x14ac:dyDescent="0.25">
      <c r="A25" s="705" t="s">
        <v>27</v>
      </c>
      <c r="B25" s="1295">
        <f>COUNTIF($B$36:$B$503,"*13BYF.L*")/2</f>
        <v>2</v>
      </c>
      <c r="C25" s="476"/>
      <c r="D25" s="1462">
        <f>B25/$B$33*$C$33</f>
        <v>0.89230769230769236</v>
      </c>
      <c r="E25" s="477"/>
      <c r="F25" s="39"/>
    </row>
    <row r="26" spans="1:6" x14ac:dyDescent="0.25">
      <c r="A26" s="706" t="s">
        <v>21</v>
      </c>
      <c r="B26" s="1203">
        <f>COUNTIF($B$36:$B$503,"*13TMB.*")-COUNTIF($B$36:$B$503,"*13TMB.L*")</f>
        <v>20</v>
      </c>
      <c r="C26" s="53">
        <f>ROUND(B26/$B$32*100,2)</f>
        <v>12.35</v>
      </c>
      <c r="D26" s="1462"/>
      <c r="E26" s="26"/>
      <c r="F26" s="3"/>
    </row>
    <row r="27" spans="1:6" x14ac:dyDescent="0.25">
      <c r="A27" s="704" t="s">
        <v>9</v>
      </c>
      <c r="B27" s="976">
        <f>COUNTIF($B$36:$B$503,"*13TBK.*")-COUNTIF($B$36:$B$503,"*13TBK.L*")</f>
        <v>6</v>
      </c>
      <c r="C27" s="53">
        <f>ROUND(B27/$B$32*100,2)</f>
        <v>3.7</v>
      </c>
      <c r="D27" s="1462"/>
      <c r="E27" s="3"/>
      <c r="F27" s="3"/>
    </row>
    <row r="28" spans="1:6" x14ac:dyDescent="0.25">
      <c r="A28" s="75" t="s">
        <v>58</v>
      </c>
      <c r="B28" s="1119">
        <f>COUNTIF($B$36:$B$503,"*13TTE.*")-COUNTIF($B$36:$B$503,"*13TTE.L*")</f>
        <v>9</v>
      </c>
      <c r="C28" s="53">
        <f>ROUND(B28/$B$32*100,2)</f>
        <v>5.56</v>
      </c>
      <c r="D28" s="559"/>
      <c r="E28" s="3"/>
      <c r="F28" s="3"/>
    </row>
    <row r="29" spans="1:6" x14ac:dyDescent="0.25">
      <c r="A29" s="75" t="s">
        <v>3287</v>
      </c>
      <c r="B29" s="1119">
        <f>COUNTIF($B$36:$B$503,"*13BAM.*")-COUNTIF($B$36:$B$503,"*13BAM.L*")</f>
        <v>16</v>
      </c>
      <c r="C29" s="53">
        <f>ROUND(B29/$B$32*100,2)</f>
        <v>9.8800000000000008</v>
      </c>
      <c r="D29" s="1462"/>
      <c r="E29" s="3"/>
      <c r="F29" s="3"/>
    </row>
    <row r="30" spans="1:6" x14ac:dyDescent="0.25">
      <c r="A30" s="705" t="s">
        <v>3179</v>
      </c>
      <c r="B30" s="1099">
        <f>COUNTIF($B$36:$B$503,"PDÖ*")</f>
        <v>6</v>
      </c>
      <c r="C30" s="53"/>
      <c r="D30" s="1462">
        <f>B30/$B$33*$C$33</f>
        <v>2.6769230769230772</v>
      </c>
      <c r="E30" s="3"/>
      <c r="F30" s="3"/>
    </row>
    <row r="31" spans="1:6" x14ac:dyDescent="0.25">
      <c r="A31" s="674" t="s">
        <v>2</v>
      </c>
      <c r="B31" s="675">
        <f>SUM(B15:B30)</f>
        <v>227</v>
      </c>
      <c r="C31" s="676">
        <f>SUM(C15:C30)</f>
        <v>100.00999999999999</v>
      </c>
      <c r="D31" s="1462"/>
      <c r="E31" s="26"/>
      <c r="F31" s="3"/>
    </row>
    <row r="32" spans="1:6" x14ac:dyDescent="0.25">
      <c r="A32" s="674" t="s">
        <v>3283</v>
      </c>
      <c r="B32" s="675">
        <f>SUM(B15,B17,B19,B21,B22,B24,B26,B27,B28,B29)</f>
        <v>162</v>
      </c>
      <c r="C32" s="676">
        <f>ROUND(B32/B31*100,0)</f>
        <v>71</v>
      </c>
      <c r="D32" s="1462"/>
      <c r="E32" s="26"/>
      <c r="F32" s="3"/>
    </row>
    <row r="33" spans="1:6" x14ac:dyDescent="0.25">
      <c r="A33" s="1451" t="s">
        <v>3284</v>
      </c>
      <c r="B33" s="1458">
        <f>SUM(B16,B18,B20,B23,B25,B30)</f>
        <v>65</v>
      </c>
      <c r="C33" s="1460">
        <f>ROUND(B33/B31*100,0)</f>
        <v>29</v>
      </c>
      <c r="D33" s="1462">
        <f>SUM(D15:D30)</f>
        <v>28.630769230769232</v>
      </c>
      <c r="E33" s="26"/>
      <c r="F33" s="3"/>
    </row>
    <row r="34" spans="1:6" ht="15.6" customHeight="1" x14ac:dyDescent="0.25">
      <c r="A34" s="1640" t="s">
        <v>2573</v>
      </c>
      <c r="B34" s="1640"/>
      <c r="C34" s="1640"/>
      <c r="D34" s="1640"/>
      <c r="E34" s="677"/>
      <c r="F34" s="518"/>
    </row>
    <row r="35" spans="1:6" ht="65.25" customHeight="1" x14ac:dyDescent="0.25">
      <c r="A35" s="1641" t="s">
        <v>2274</v>
      </c>
      <c r="B35" s="1641"/>
      <c r="C35" s="1641"/>
      <c r="D35" s="1641"/>
      <c r="E35" s="1641"/>
      <c r="F35" s="1641"/>
    </row>
    <row r="36" spans="1:6" x14ac:dyDescent="0.25">
      <c r="A36" s="59" t="s">
        <v>22</v>
      </c>
      <c r="B36" s="59"/>
      <c r="C36" s="59"/>
      <c r="D36" s="59"/>
      <c r="E36" s="59"/>
      <c r="F36" s="59"/>
    </row>
    <row r="37" spans="1:6" x14ac:dyDescent="0.25">
      <c r="A37" s="11" t="s">
        <v>3</v>
      </c>
      <c r="B37" s="11" t="s">
        <v>6</v>
      </c>
      <c r="C37" s="11" t="s">
        <v>7</v>
      </c>
      <c r="D37" s="11" t="s">
        <v>8</v>
      </c>
      <c r="E37" s="12" t="s">
        <v>4</v>
      </c>
      <c r="F37" s="11" t="s">
        <v>11</v>
      </c>
    </row>
    <row r="38" spans="1:6" x14ac:dyDescent="0.25">
      <c r="A38" s="645" t="s">
        <v>3255</v>
      </c>
      <c r="B38" s="645"/>
      <c r="C38" s="645"/>
      <c r="D38" s="645"/>
      <c r="E38" s="645"/>
      <c r="F38" s="645"/>
    </row>
    <row r="39" spans="1:6" x14ac:dyDescent="0.25">
      <c r="A39" s="18" t="s">
        <v>34</v>
      </c>
      <c r="B39" s="736" t="s">
        <v>1387</v>
      </c>
      <c r="C39" s="736" t="s">
        <v>1</v>
      </c>
      <c r="D39" s="736" t="s">
        <v>2688</v>
      </c>
      <c r="E39" s="736" t="s">
        <v>1350</v>
      </c>
      <c r="F39" s="736" t="s">
        <v>2689</v>
      </c>
    </row>
    <row r="40" spans="1:6" x14ac:dyDescent="0.25">
      <c r="A40" s="18" t="s">
        <v>35</v>
      </c>
      <c r="B40" s="736" t="s">
        <v>1390</v>
      </c>
      <c r="C40" s="736" t="s">
        <v>1</v>
      </c>
      <c r="D40" s="736" t="s">
        <v>2690</v>
      </c>
      <c r="E40" s="736" t="s">
        <v>1350</v>
      </c>
      <c r="F40" s="736" t="s">
        <v>2691</v>
      </c>
    </row>
    <row r="41" spans="1:6" x14ac:dyDescent="0.25">
      <c r="A41" s="18" t="s">
        <v>36</v>
      </c>
      <c r="B41" s="975" t="s">
        <v>3328</v>
      </c>
      <c r="C41" s="975" t="s">
        <v>9</v>
      </c>
      <c r="D41" s="975" t="s">
        <v>858</v>
      </c>
      <c r="E41" s="975" t="s">
        <v>2897</v>
      </c>
      <c r="F41" s="975" t="s">
        <v>2912</v>
      </c>
    </row>
    <row r="42" spans="1:6" x14ac:dyDescent="0.25">
      <c r="A42" s="18" t="s">
        <v>37</v>
      </c>
      <c r="B42" s="975" t="s">
        <v>3329</v>
      </c>
      <c r="C42" s="975" t="s">
        <v>9</v>
      </c>
      <c r="D42" s="975" t="s">
        <v>858</v>
      </c>
      <c r="E42" s="975" t="s">
        <v>2897</v>
      </c>
      <c r="F42" s="975" t="s">
        <v>2912</v>
      </c>
    </row>
    <row r="43" spans="1:6" x14ac:dyDescent="0.25">
      <c r="A43" s="470" t="s">
        <v>57</v>
      </c>
      <c r="B43" s="436"/>
      <c r="C43" s="436"/>
      <c r="D43" s="436"/>
      <c r="E43" s="437"/>
      <c r="F43" s="436"/>
    </row>
    <row r="44" spans="1:6" x14ac:dyDescent="0.25">
      <c r="A44" s="18" t="s">
        <v>39</v>
      </c>
      <c r="B44" s="873" t="s">
        <v>2112</v>
      </c>
      <c r="C44" s="873" t="s">
        <v>21</v>
      </c>
      <c r="D44" s="873" t="s">
        <v>2343</v>
      </c>
      <c r="E44" s="873" t="s">
        <v>3045</v>
      </c>
      <c r="F44" s="873" t="s">
        <v>3046</v>
      </c>
    </row>
    <row r="45" spans="1:6" x14ac:dyDescent="0.25">
      <c r="A45" s="18" t="s">
        <v>38</v>
      </c>
      <c r="B45" s="873" t="s">
        <v>2113</v>
      </c>
      <c r="C45" s="873" t="s">
        <v>21</v>
      </c>
      <c r="D45" s="873" t="s">
        <v>2344</v>
      </c>
      <c r="E45" s="873" t="s">
        <v>3045</v>
      </c>
      <c r="F45" s="873" t="s">
        <v>3047</v>
      </c>
    </row>
    <row r="46" spans="1:6" x14ac:dyDescent="0.25">
      <c r="A46" s="74" t="s">
        <v>40</v>
      </c>
      <c r="B46" s="1258" t="s">
        <v>3323</v>
      </c>
      <c r="C46" s="1244" t="s">
        <v>0</v>
      </c>
      <c r="D46" s="1286" t="s">
        <v>1722</v>
      </c>
      <c r="E46" s="1260" t="s">
        <v>3139</v>
      </c>
      <c r="F46" s="1287" t="s">
        <v>1723</v>
      </c>
    </row>
    <row r="47" spans="1:6" x14ac:dyDescent="0.25">
      <c r="A47" s="74" t="s">
        <v>41</v>
      </c>
      <c r="B47" s="1263" t="s">
        <v>3324</v>
      </c>
      <c r="C47" s="1244" t="s">
        <v>0</v>
      </c>
      <c r="D47" s="1288" t="s">
        <v>1722</v>
      </c>
      <c r="E47" s="1288" t="s">
        <v>3139</v>
      </c>
      <c r="F47" s="1289" t="s">
        <v>1723</v>
      </c>
    </row>
    <row r="48" spans="1:6" x14ac:dyDescent="0.25">
      <c r="A48" s="645" t="s">
        <v>3256</v>
      </c>
      <c r="B48" s="572"/>
      <c r="C48" s="14"/>
      <c r="D48" s="14"/>
      <c r="E48" s="14"/>
      <c r="F48" s="14"/>
    </row>
    <row r="49" spans="1:6" x14ac:dyDescent="0.25">
      <c r="A49" s="18" t="s">
        <v>34</v>
      </c>
      <c r="B49" s="833" t="s">
        <v>2092</v>
      </c>
      <c r="C49" s="833" t="s">
        <v>20</v>
      </c>
      <c r="D49" s="834" t="s">
        <v>278</v>
      </c>
      <c r="E49" s="835" t="s">
        <v>2172</v>
      </c>
      <c r="F49" s="834" t="s">
        <v>2251</v>
      </c>
    </row>
    <row r="50" spans="1:6" x14ac:dyDescent="0.25">
      <c r="A50" s="18" t="s">
        <v>35</v>
      </c>
      <c r="B50" s="833" t="s">
        <v>2093</v>
      </c>
      <c r="C50" s="833" t="s">
        <v>20</v>
      </c>
      <c r="D50" s="834" t="s">
        <v>281</v>
      </c>
      <c r="E50" s="835" t="s">
        <v>2172</v>
      </c>
      <c r="F50" s="834" t="s">
        <v>2251</v>
      </c>
    </row>
    <row r="51" spans="1:6" x14ac:dyDescent="0.25">
      <c r="A51" s="18" t="s">
        <v>36</v>
      </c>
      <c r="B51" s="986" t="s">
        <v>1168</v>
      </c>
      <c r="C51" s="986" t="s">
        <v>5</v>
      </c>
      <c r="D51" s="986" t="s">
        <v>1169</v>
      </c>
      <c r="E51" s="986" t="s">
        <v>1170</v>
      </c>
      <c r="F51" s="32" t="s">
        <v>1171</v>
      </c>
    </row>
    <row r="52" spans="1:6" x14ac:dyDescent="0.25">
      <c r="A52" s="18" t="s">
        <v>37</v>
      </c>
      <c r="B52" s="986" t="s">
        <v>1172</v>
      </c>
      <c r="C52" s="986" t="s">
        <v>5</v>
      </c>
      <c r="D52" s="986" t="s">
        <v>2254</v>
      </c>
      <c r="E52" s="986" t="s">
        <v>1170</v>
      </c>
      <c r="F52" s="32" t="s">
        <v>2255</v>
      </c>
    </row>
    <row r="53" spans="1:6" x14ac:dyDescent="0.25">
      <c r="A53" s="470" t="s">
        <v>57</v>
      </c>
      <c r="B53" s="436"/>
      <c r="C53" s="436"/>
      <c r="D53" s="436"/>
      <c r="E53" s="437"/>
      <c r="F53" s="436"/>
    </row>
    <row r="54" spans="1:6" x14ac:dyDescent="0.25">
      <c r="A54" s="18" t="s">
        <v>39</v>
      </c>
      <c r="B54" s="1213" t="s">
        <v>136</v>
      </c>
      <c r="C54" s="1209" t="s">
        <v>53</v>
      </c>
      <c r="D54" s="1228" t="s">
        <v>137</v>
      </c>
      <c r="E54" s="1228" t="s">
        <v>74</v>
      </c>
      <c r="F54" s="1205" t="s">
        <v>138</v>
      </c>
    </row>
    <row r="55" spans="1:6" x14ac:dyDescent="0.25">
      <c r="A55" s="18" t="s">
        <v>38</v>
      </c>
      <c r="B55" s="1213" t="s">
        <v>139</v>
      </c>
      <c r="C55" s="1209" t="s">
        <v>53</v>
      </c>
      <c r="D55" s="1228" t="s">
        <v>137</v>
      </c>
      <c r="E55" s="1228" t="s">
        <v>74</v>
      </c>
      <c r="F55" s="72" t="s">
        <v>138</v>
      </c>
    </row>
    <row r="56" spans="1:6" x14ac:dyDescent="0.25">
      <c r="A56" s="74" t="s">
        <v>40</v>
      </c>
      <c r="B56" s="986" t="s">
        <v>1175</v>
      </c>
      <c r="C56" s="986" t="s">
        <v>5</v>
      </c>
      <c r="D56" s="986" t="s">
        <v>1173</v>
      </c>
      <c r="E56" s="986" t="s">
        <v>1170</v>
      </c>
      <c r="F56" s="987" t="s">
        <v>1174</v>
      </c>
    </row>
    <row r="57" spans="1:6" x14ac:dyDescent="0.25">
      <c r="A57" s="74" t="s">
        <v>41</v>
      </c>
      <c r="B57" s="986" t="s">
        <v>1178</v>
      </c>
      <c r="C57" s="986" t="s">
        <v>5</v>
      </c>
      <c r="D57" s="986" t="s">
        <v>1176</v>
      </c>
      <c r="E57" s="986" t="s">
        <v>1170</v>
      </c>
      <c r="F57" s="987" t="s">
        <v>1177</v>
      </c>
    </row>
    <row r="58" spans="1:6" x14ac:dyDescent="0.25">
      <c r="A58" s="645" t="s">
        <v>3257</v>
      </c>
      <c r="B58" s="572"/>
      <c r="C58" s="14"/>
      <c r="D58" s="14"/>
      <c r="E58" s="14"/>
      <c r="F58" s="14"/>
    </row>
    <row r="59" spans="1:6" x14ac:dyDescent="0.25">
      <c r="A59" s="5" t="s">
        <v>34</v>
      </c>
      <c r="B59" s="736" t="s">
        <v>1393</v>
      </c>
      <c r="C59" s="736" t="s">
        <v>1</v>
      </c>
      <c r="D59" s="736" t="s">
        <v>2692</v>
      </c>
      <c r="E59" s="736" t="s">
        <v>1344</v>
      </c>
      <c r="F59" s="736" t="s">
        <v>2693</v>
      </c>
    </row>
    <row r="60" spans="1:6" x14ac:dyDescent="0.25">
      <c r="A60" s="5" t="s">
        <v>35</v>
      </c>
      <c r="B60" s="736" t="s">
        <v>1396</v>
      </c>
      <c r="C60" s="736" t="s">
        <v>1</v>
      </c>
      <c r="D60" s="736" t="s">
        <v>2694</v>
      </c>
      <c r="E60" s="736" t="s">
        <v>1350</v>
      </c>
      <c r="F60" s="736" t="s">
        <v>2695</v>
      </c>
    </row>
    <row r="61" spans="1:6" x14ac:dyDescent="0.25">
      <c r="A61" s="5" t="s">
        <v>36</v>
      </c>
      <c r="B61" s="774" t="s">
        <v>2088</v>
      </c>
      <c r="C61" s="774" t="s">
        <v>427</v>
      </c>
      <c r="D61" s="774" t="s">
        <v>491</v>
      </c>
      <c r="E61" s="775" t="s">
        <v>435</v>
      </c>
      <c r="F61" s="776" t="s">
        <v>492</v>
      </c>
    </row>
    <row r="62" spans="1:6" x14ac:dyDescent="0.25">
      <c r="A62" s="5" t="s">
        <v>37</v>
      </c>
      <c r="B62" s="774" t="s">
        <v>2084</v>
      </c>
      <c r="C62" s="774" t="s">
        <v>427</v>
      </c>
      <c r="D62" s="774" t="s">
        <v>494</v>
      </c>
      <c r="E62" s="775" t="s">
        <v>435</v>
      </c>
      <c r="F62" s="776" t="s">
        <v>495</v>
      </c>
    </row>
    <row r="63" spans="1:6" x14ac:dyDescent="0.25">
      <c r="A63" s="435" t="s">
        <v>57</v>
      </c>
      <c r="B63" s="440"/>
      <c r="C63" s="439"/>
      <c r="D63" s="551"/>
      <c r="E63" s="440"/>
      <c r="F63" s="440"/>
    </row>
    <row r="64" spans="1:6" x14ac:dyDescent="0.25">
      <c r="A64" s="5" t="s">
        <v>39</v>
      </c>
      <c r="B64" s="1111" t="s">
        <v>3037</v>
      </c>
      <c r="C64" s="1111" t="s">
        <v>58</v>
      </c>
      <c r="D64" s="1121"/>
      <c r="E64" s="1095" t="s">
        <v>2452</v>
      </c>
      <c r="F64" s="100"/>
    </row>
    <row r="65" spans="1:6" x14ac:dyDescent="0.25">
      <c r="A65" s="5" t="s">
        <v>38</v>
      </c>
      <c r="B65" s="1111" t="s">
        <v>3038</v>
      </c>
      <c r="C65" s="1111" t="s">
        <v>58</v>
      </c>
      <c r="D65" s="1115"/>
      <c r="E65" s="1095" t="s">
        <v>2452</v>
      </c>
      <c r="F65" s="100"/>
    </row>
    <row r="66" spans="1:6" x14ac:dyDescent="0.25">
      <c r="A66" s="72" t="s">
        <v>40</v>
      </c>
      <c r="B66" s="1028" t="s">
        <v>1181</v>
      </c>
      <c r="C66" s="1028" t="s">
        <v>2022</v>
      </c>
      <c r="D66" s="1029" t="s">
        <v>1182</v>
      </c>
      <c r="E66" s="1030" t="s">
        <v>1170</v>
      </c>
      <c r="F66" s="1031" t="s">
        <v>1183</v>
      </c>
    </row>
    <row r="67" spans="1:6" x14ac:dyDescent="0.25">
      <c r="A67" s="72" t="s">
        <v>41</v>
      </c>
      <c r="B67" s="1028" t="s">
        <v>1181</v>
      </c>
      <c r="C67" s="1007" t="s">
        <v>2023</v>
      </c>
      <c r="D67" s="1031" t="s">
        <v>1182</v>
      </c>
      <c r="E67" s="1030" t="s">
        <v>1170</v>
      </c>
      <c r="F67" s="1031" t="s">
        <v>1183</v>
      </c>
    </row>
    <row r="68" spans="1:6" x14ac:dyDescent="0.25">
      <c r="A68" s="645" t="s">
        <v>3258</v>
      </c>
      <c r="B68" s="572"/>
      <c r="C68" s="31"/>
      <c r="D68" s="37"/>
      <c r="E68" s="14"/>
      <c r="F68" s="14"/>
    </row>
    <row r="69" spans="1:6" x14ac:dyDescent="0.25">
      <c r="A69" s="70" t="s">
        <v>34</v>
      </c>
      <c r="B69" s="848" t="s">
        <v>2014</v>
      </c>
      <c r="C69" s="849" t="s">
        <v>1896</v>
      </c>
      <c r="D69" s="850"/>
      <c r="E69" s="851" t="s">
        <v>1327</v>
      </c>
      <c r="F69" s="27"/>
    </row>
    <row r="70" spans="1:6" x14ac:dyDescent="0.25">
      <c r="A70" s="70" t="s">
        <v>35</v>
      </c>
      <c r="B70" s="848" t="s">
        <v>2014</v>
      </c>
      <c r="C70" s="849" t="s">
        <v>1896</v>
      </c>
      <c r="D70" s="850"/>
      <c r="E70" s="851" t="s">
        <v>1327</v>
      </c>
      <c r="F70" s="27"/>
    </row>
    <row r="71" spans="1:6" x14ac:dyDescent="0.25">
      <c r="A71" s="70" t="s">
        <v>36</v>
      </c>
      <c r="B71" s="849" t="s">
        <v>2013</v>
      </c>
      <c r="C71" s="849" t="s">
        <v>1898</v>
      </c>
      <c r="D71" s="850"/>
      <c r="E71" s="852" t="s">
        <v>1899</v>
      </c>
      <c r="F71" s="587"/>
    </row>
    <row r="72" spans="1:6" x14ac:dyDescent="0.25">
      <c r="A72" s="70" t="s">
        <v>37</v>
      </c>
      <c r="B72" s="849" t="s">
        <v>2013</v>
      </c>
      <c r="C72" s="849" t="s">
        <v>1898</v>
      </c>
      <c r="D72" s="850"/>
      <c r="E72" s="852" t="s">
        <v>1899</v>
      </c>
      <c r="F72" s="587"/>
    </row>
    <row r="73" spans="1:6" x14ac:dyDescent="0.25">
      <c r="A73" s="435" t="s">
        <v>57</v>
      </c>
      <c r="B73" s="435"/>
      <c r="C73" s="435"/>
      <c r="D73" s="435"/>
      <c r="E73" s="435"/>
      <c r="F73" s="435"/>
    </row>
    <row r="74" spans="1:6" x14ac:dyDescent="0.25">
      <c r="A74" s="5" t="s">
        <v>39</v>
      </c>
      <c r="B74" s="718" t="s">
        <v>2797</v>
      </c>
      <c r="C74" s="722" t="s">
        <v>2799</v>
      </c>
      <c r="D74" s="718" t="s">
        <v>2807</v>
      </c>
      <c r="E74" s="985" t="s">
        <v>2801</v>
      </c>
      <c r="F74" s="718" t="s">
        <v>2802</v>
      </c>
    </row>
    <row r="75" spans="1:6" x14ac:dyDescent="0.25">
      <c r="A75" s="5" t="s">
        <v>38</v>
      </c>
      <c r="B75" s="718" t="s">
        <v>2798</v>
      </c>
      <c r="C75" s="722" t="s">
        <v>2799</v>
      </c>
      <c r="D75" s="718" t="s">
        <v>2808</v>
      </c>
      <c r="E75" s="985" t="s">
        <v>2801</v>
      </c>
      <c r="F75" s="718" t="s">
        <v>2803</v>
      </c>
    </row>
    <row r="76" spans="1:6" x14ac:dyDescent="0.25">
      <c r="A76" s="72" t="s">
        <v>40</v>
      </c>
      <c r="B76" s="718" t="s">
        <v>2797</v>
      </c>
      <c r="C76" s="722" t="s">
        <v>2800</v>
      </c>
      <c r="D76" s="985" t="s">
        <v>2807</v>
      </c>
      <c r="E76" s="985" t="s">
        <v>2801</v>
      </c>
      <c r="F76" s="727" t="s">
        <v>2804</v>
      </c>
    </row>
    <row r="77" spans="1:6" x14ac:dyDescent="0.25">
      <c r="A77" s="72" t="s">
        <v>41</v>
      </c>
      <c r="B77" s="718" t="s">
        <v>2798</v>
      </c>
      <c r="C77" s="722" t="s">
        <v>2800</v>
      </c>
      <c r="D77" s="985" t="s">
        <v>2809</v>
      </c>
      <c r="E77" s="985" t="s">
        <v>2801</v>
      </c>
      <c r="F77" s="718" t="s">
        <v>2803</v>
      </c>
    </row>
    <row r="78" spans="1:6" x14ac:dyDescent="0.25">
      <c r="A78" s="645" t="s">
        <v>3259</v>
      </c>
      <c r="B78" s="572"/>
      <c r="C78" s="14"/>
      <c r="D78" s="14"/>
      <c r="E78" s="14"/>
      <c r="F78" s="14"/>
    </row>
    <row r="79" spans="1:6" x14ac:dyDescent="0.25">
      <c r="A79" s="5" t="s">
        <v>34</v>
      </c>
      <c r="B79" s="875" t="s">
        <v>3048</v>
      </c>
      <c r="C79" s="873" t="s">
        <v>21</v>
      </c>
      <c r="D79" s="875" t="s">
        <v>3049</v>
      </c>
      <c r="E79" s="876" t="s">
        <v>3045</v>
      </c>
      <c r="F79" s="1195" t="s">
        <v>3050</v>
      </c>
    </row>
    <row r="80" spans="1:6" x14ac:dyDescent="0.25">
      <c r="A80" s="5" t="s">
        <v>35</v>
      </c>
      <c r="B80" s="873" t="s">
        <v>3051</v>
      </c>
      <c r="C80" s="873" t="s">
        <v>21</v>
      </c>
      <c r="D80" s="873" t="s">
        <v>3052</v>
      </c>
      <c r="E80" s="873" t="s">
        <v>2488</v>
      </c>
      <c r="F80" s="873" t="s">
        <v>3053</v>
      </c>
    </row>
    <row r="81" spans="1:6" x14ac:dyDescent="0.25">
      <c r="A81" s="5" t="s">
        <v>36</v>
      </c>
      <c r="B81" s="877" t="s">
        <v>2114</v>
      </c>
      <c r="C81" s="877" t="s">
        <v>21</v>
      </c>
      <c r="D81" s="877" t="s">
        <v>2265</v>
      </c>
      <c r="E81" s="877" t="s">
        <v>2488</v>
      </c>
      <c r="F81" s="877" t="s">
        <v>3054</v>
      </c>
    </row>
    <row r="82" spans="1:6" x14ac:dyDescent="0.25">
      <c r="A82" s="5" t="s">
        <v>37</v>
      </c>
      <c r="B82" s="877" t="s">
        <v>2115</v>
      </c>
      <c r="C82" s="873" t="s">
        <v>21</v>
      </c>
      <c r="D82" s="1196" t="s">
        <v>2266</v>
      </c>
      <c r="E82" s="1196" t="s">
        <v>2488</v>
      </c>
      <c r="F82" s="879" t="s">
        <v>3055</v>
      </c>
    </row>
    <row r="83" spans="1:6" x14ac:dyDescent="0.25">
      <c r="A83" s="68" t="s">
        <v>57</v>
      </c>
      <c r="B83" s="436"/>
      <c r="C83" s="436"/>
      <c r="D83" s="436"/>
      <c r="E83" s="437"/>
      <c r="F83" s="436"/>
    </row>
    <row r="84" spans="1:6" x14ac:dyDescent="0.25">
      <c r="A84" s="5" t="s">
        <v>39</v>
      </c>
      <c r="B84" s="1439" t="s">
        <v>3332</v>
      </c>
      <c r="C84" s="1439" t="s">
        <v>3287</v>
      </c>
      <c r="D84" s="1440"/>
      <c r="E84" s="1441"/>
      <c r="F84" s="1440"/>
    </row>
    <row r="85" spans="1:6" x14ac:dyDescent="0.25">
      <c r="A85" s="5" t="s">
        <v>38</v>
      </c>
      <c r="B85" s="1439" t="s">
        <v>3333</v>
      </c>
      <c r="C85" s="1439" t="s">
        <v>3287</v>
      </c>
      <c r="D85" s="1440"/>
      <c r="E85" s="1441"/>
      <c r="F85" s="1440"/>
    </row>
    <row r="86" spans="1:6" x14ac:dyDescent="0.25">
      <c r="A86" s="72" t="s">
        <v>40</v>
      </c>
      <c r="B86" s="1425"/>
      <c r="C86" s="583" t="s">
        <v>1991</v>
      </c>
      <c r="D86" s="1426"/>
      <c r="E86" s="1426"/>
      <c r="F86" s="1427"/>
    </row>
    <row r="87" spans="1:6" x14ac:dyDescent="0.25">
      <c r="A87" s="72" t="s">
        <v>41</v>
      </c>
      <c r="B87" s="1425"/>
      <c r="C87" s="583" t="s">
        <v>1991</v>
      </c>
      <c r="D87" s="1426"/>
      <c r="E87" s="1426"/>
      <c r="F87" s="1425"/>
    </row>
    <row r="88" spans="1:6" x14ac:dyDescent="0.25">
      <c r="A88" s="59" t="s">
        <v>14</v>
      </c>
      <c r="B88" s="59"/>
      <c r="C88" s="59"/>
      <c r="D88" s="59"/>
      <c r="E88" s="59"/>
      <c r="F88" s="59"/>
    </row>
    <row r="89" spans="1:6" x14ac:dyDescent="0.25">
      <c r="A89" s="11" t="s">
        <v>3</v>
      </c>
      <c r="B89" s="11" t="s">
        <v>6</v>
      </c>
      <c r="C89" s="11" t="s">
        <v>7</v>
      </c>
      <c r="D89" s="11" t="s">
        <v>8</v>
      </c>
      <c r="E89" s="12" t="s">
        <v>4</v>
      </c>
      <c r="F89" s="11" t="s">
        <v>11</v>
      </c>
    </row>
    <row r="90" spans="1:6" x14ac:dyDescent="0.25">
      <c r="A90" s="645" t="s">
        <v>3260</v>
      </c>
      <c r="B90" s="645"/>
      <c r="C90" s="572"/>
      <c r="D90" s="14"/>
      <c r="E90" s="14"/>
      <c r="F90" s="14"/>
    </row>
    <row r="91" spans="1:6" x14ac:dyDescent="0.25">
      <c r="A91" s="5" t="s">
        <v>34</v>
      </c>
      <c r="B91" s="517" t="s">
        <v>1342</v>
      </c>
      <c r="C91" s="517" t="s">
        <v>1</v>
      </c>
      <c r="D91" s="517" t="s">
        <v>2696</v>
      </c>
      <c r="E91" s="518" t="s">
        <v>1327</v>
      </c>
      <c r="F91" s="736" t="s">
        <v>1359</v>
      </c>
    </row>
    <row r="92" spans="1:6" x14ac:dyDescent="0.25">
      <c r="A92" s="5" t="s">
        <v>35</v>
      </c>
      <c r="B92" s="517" t="s">
        <v>1346</v>
      </c>
      <c r="C92" s="517" t="s">
        <v>1</v>
      </c>
      <c r="D92" s="517" t="s">
        <v>2697</v>
      </c>
      <c r="E92" s="518" t="s">
        <v>1327</v>
      </c>
      <c r="F92" s="736" t="s">
        <v>1359</v>
      </c>
    </row>
    <row r="93" spans="1:6" x14ac:dyDescent="0.25">
      <c r="A93" s="18" t="s">
        <v>36</v>
      </c>
      <c r="B93" s="918" t="s">
        <v>2123</v>
      </c>
      <c r="C93" s="918" t="s">
        <v>9</v>
      </c>
      <c r="D93" s="918" t="s">
        <v>862</v>
      </c>
      <c r="E93" s="918" t="s">
        <v>2185</v>
      </c>
      <c r="F93" s="918" t="s">
        <v>863</v>
      </c>
    </row>
    <row r="94" spans="1:6" x14ac:dyDescent="0.25">
      <c r="A94" s="18" t="s">
        <v>37</v>
      </c>
      <c r="B94" s="918" t="s">
        <v>2124</v>
      </c>
      <c r="C94" s="918" t="s">
        <v>9</v>
      </c>
      <c r="D94" s="918" t="s">
        <v>862</v>
      </c>
      <c r="E94" s="918" t="s">
        <v>2185</v>
      </c>
      <c r="F94" s="918" t="s">
        <v>863</v>
      </c>
    </row>
    <row r="95" spans="1:6" x14ac:dyDescent="0.25">
      <c r="A95" s="435" t="s">
        <v>57</v>
      </c>
      <c r="B95" s="436"/>
      <c r="C95" s="436"/>
      <c r="D95" s="436"/>
      <c r="E95" s="437"/>
      <c r="F95" s="436"/>
    </row>
    <row r="96" spans="1:6" x14ac:dyDescent="0.25">
      <c r="A96" s="5" t="s">
        <v>39</v>
      </c>
      <c r="B96" s="1111" t="s">
        <v>2318</v>
      </c>
      <c r="C96" s="1111" t="s">
        <v>58</v>
      </c>
      <c r="D96" s="1117"/>
      <c r="E96" s="1118" t="s">
        <v>2452</v>
      </c>
      <c r="F96" s="61"/>
    </row>
    <row r="97" spans="1:6" x14ac:dyDescent="0.25">
      <c r="A97" s="5" t="s">
        <v>38</v>
      </c>
      <c r="B97" s="1111" t="s">
        <v>3039</v>
      </c>
      <c r="C97" s="1111" t="s">
        <v>58</v>
      </c>
      <c r="D97" s="1117"/>
      <c r="E97" s="1118" t="s">
        <v>2452</v>
      </c>
      <c r="F97" s="61"/>
    </row>
    <row r="98" spans="1:6" x14ac:dyDescent="0.25">
      <c r="A98" s="72" t="s">
        <v>40</v>
      </c>
      <c r="B98" s="1148" t="s">
        <v>2089</v>
      </c>
      <c r="C98" s="1147" t="s">
        <v>1990</v>
      </c>
      <c r="D98" s="32"/>
      <c r="E98" s="32"/>
      <c r="F98" s="32"/>
    </row>
    <row r="99" spans="1:6" x14ac:dyDescent="0.25">
      <c r="A99" s="72" t="s">
        <v>41</v>
      </c>
      <c r="B99" s="1148" t="s">
        <v>2089</v>
      </c>
      <c r="C99" s="1147" t="s">
        <v>1990</v>
      </c>
      <c r="D99" s="32"/>
      <c r="E99" s="32"/>
      <c r="F99" s="32"/>
    </row>
    <row r="100" spans="1:6" x14ac:dyDescent="0.25">
      <c r="A100" s="645" t="s">
        <v>3261</v>
      </c>
      <c r="B100" s="572"/>
      <c r="C100" s="14"/>
      <c r="D100" s="14"/>
      <c r="E100" s="14"/>
      <c r="F100" s="14"/>
    </row>
    <row r="101" spans="1:6" x14ac:dyDescent="0.25">
      <c r="A101" s="18" t="s">
        <v>34</v>
      </c>
      <c r="B101" s="987" t="s">
        <v>1190</v>
      </c>
      <c r="C101" s="987" t="s">
        <v>5</v>
      </c>
      <c r="D101" s="987" t="s">
        <v>2256</v>
      </c>
      <c r="E101" s="987" t="s">
        <v>1170</v>
      </c>
      <c r="F101" s="987" t="s">
        <v>2257</v>
      </c>
    </row>
    <row r="102" spans="1:6" x14ac:dyDescent="0.25">
      <c r="A102" s="18" t="s">
        <v>35</v>
      </c>
      <c r="B102" s="987" t="s">
        <v>1193</v>
      </c>
      <c r="C102" s="987" t="s">
        <v>5</v>
      </c>
      <c r="D102" s="987" t="s">
        <v>2258</v>
      </c>
      <c r="E102" s="987" t="s">
        <v>1170</v>
      </c>
      <c r="F102" s="987" t="s">
        <v>2259</v>
      </c>
    </row>
    <row r="103" spans="1:6" x14ac:dyDescent="0.25">
      <c r="A103" s="18" t="s">
        <v>36</v>
      </c>
      <c r="B103" s="736" t="s">
        <v>1348</v>
      </c>
      <c r="C103" s="736" t="s">
        <v>1</v>
      </c>
      <c r="D103" s="736" t="s">
        <v>2698</v>
      </c>
      <c r="E103" s="736" t="s">
        <v>1344</v>
      </c>
      <c r="F103" s="736" t="s">
        <v>1364</v>
      </c>
    </row>
    <row r="104" spans="1:6" x14ac:dyDescent="0.25">
      <c r="A104" s="5" t="s">
        <v>37</v>
      </c>
      <c r="B104" s="736" t="s">
        <v>1352</v>
      </c>
      <c r="C104" s="736" t="s">
        <v>1</v>
      </c>
      <c r="D104" s="736" t="s">
        <v>1381</v>
      </c>
      <c r="E104" s="736" t="s">
        <v>1344</v>
      </c>
      <c r="F104" s="736" t="s">
        <v>2699</v>
      </c>
    </row>
    <row r="105" spans="1:6" x14ac:dyDescent="0.25">
      <c r="A105" s="435" t="s">
        <v>57</v>
      </c>
      <c r="B105" s="436"/>
      <c r="C105" s="436"/>
      <c r="D105" s="436"/>
      <c r="E105" s="437"/>
      <c r="F105" s="436"/>
    </row>
    <row r="106" spans="1:6" x14ac:dyDescent="0.25">
      <c r="A106" s="5" t="s">
        <v>39</v>
      </c>
      <c r="B106" s="987" t="s">
        <v>1202</v>
      </c>
      <c r="C106" s="987" t="s">
        <v>5</v>
      </c>
      <c r="D106" s="987" t="s">
        <v>1191</v>
      </c>
      <c r="E106" s="987" t="s">
        <v>1170</v>
      </c>
      <c r="F106" s="987" t="s">
        <v>1192</v>
      </c>
    </row>
    <row r="107" spans="1:6" x14ac:dyDescent="0.25">
      <c r="A107" s="5" t="s">
        <v>38</v>
      </c>
      <c r="B107" s="987" t="s">
        <v>1205</v>
      </c>
      <c r="C107" s="987" t="s">
        <v>5</v>
      </c>
      <c r="D107" s="987" t="s">
        <v>1194</v>
      </c>
      <c r="E107" s="987" t="s">
        <v>1170</v>
      </c>
      <c r="F107" s="987" t="s">
        <v>1195</v>
      </c>
    </row>
    <row r="108" spans="1:6" x14ac:dyDescent="0.25">
      <c r="A108" s="74" t="s">
        <v>40</v>
      </c>
      <c r="B108" s="1147" t="s">
        <v>2090</v>
      </c>
      <c r="C108" s="1147" t="s">
        <v>1988</v>
      </c>
      <c r="D108" s="75"/>
      <c r="E108" s="75"/>
      <c r="F108" s="75"/>
    </row>
    <row r="109" spans="1:6" x14ac:dyDescent="0.25">
      <c r="A109" s="74" t="s">
        <v>41</v>
      </c>
      <c r="B109" s="1147" t="s">
        <v>2090</v>
      </c>
      <c r="C109" s="1147" t="s">
        <v>1988</v>
      </c>
      <c r="D109" s="75"/>
      <c r="E109" s="75"/>
      <c r="F109" s="75"/>
    </row>
    <row r="110" spans="1:6" x14ac:dyDescent="0.25">
      <c r="A110" s="645" t="s">
        <v>3262</v>
      </c>
      <c r="B110" s="572"/>
      <c r="C110" s="14"/>
      <c r="D110" s="14"/>
      <c r="E110" s="14"/>
      <c r="F110" s="14"/>
    </row>
    <row r="111" spans="1:6" x14ac:dyDescent="0.25">
      <c r="A111" s="5" t="s">
        <v>34</v>
      </c>
      <c r="B111" s="74"/>
      <c r="C111" s="74" t="s">
        <v>1991</v>
      </c>
      <c r="D111" s="74"/>
      <c r="E111" s="74"/>
      <c r="F111" s="74"/>
    </row>
    <row r="112" spans="1:6" x14ac:dyDescent="0.25">
      <c r="A112" s="5" t="s">
        <v>35</v>
      </c>
      <c r="B112" s="776" t="s">
        <v>2085</v>
      </c>
      <c r="C112" s="776" t="s">
        <v>427</v>
      </c>
      <c r="D112" s="776" t="s">
        <v>497</v>
      </c>
      <c r="E112" s="776" t="s">
        <v>435</v>
      </c>
      <c r="F112" s="776" t="s">
        <v>498</v>
      </c>
    </row>
    <row r="113" spans="1:6" x14ac:dyDescent="0.25">
      <c r="A113" s="5" t="s">
        <v>36</v>
      </c>
      <c r="B113" s="830" t="s">
        <v>2331</v>
      </c>
      <c r="C113" s="830" t="s">
        <v>20</v>
      </c>
      <c r="D113" s="830" t="s">
        <v>2805</v>
      </c>
      <c r="E113" s="830" t="s">
        <v>2172</v>
      </c>
      <c r="F113" s="830" t="s">
        <v>2333</v>
      </c>
    </row>
    <row r="114" spans="1:6" x14ac:dyDescent="0.25">
      <c r="A114" s="5" t="s">
        <v>37</v>
      </c>
      <c r="B114" s="830" t="s">
        <v>2332</v>
      </c>
      <c r="C114" s="830" t="s">
        <v>20</v>
      </c>
      <c r="D114" s="830" t="s">
        <v>289</v>
      </c>
      <c r="E114" s="830" t="s">
        <v>2172</v>
      </c>
      <c r="F114" s="830" t="s">
        <v>2334</v>
      </c>
    </row>
    <row r="115" spans="1:6" x14ac:dyDescent="0.25">
      <c r="A115" s="435" t="s">
        <v>57</v>
      </c>
      <c r="B115" s="436"/>
      <c r="C115" s="436"/>
      <c r="D115" s="436"/>
      <c r="E115" s="437"/>
      <c r="F115" s="436"/>
    </row>
    <row r="116" spans="1:6" x14ac:dyDescent="0.25">
      <c r="A116" s="5" t="s">
        <v>39</v>
      </c>
      <c r="B116" s="766" t="s">
        <v>2951</v>
      </c>
      <c r="C116" s="766" t="s">
        <v>2953</v>
      </c>
      <c r="D116" s="766" t="s">
        <v>2955</v>
      </c>
      <c r="E116" s="782" t="s">
        <v>2957</v>
      </c>
      <c r="F116" s="766" t="s">
        <v>2958</v>
      </c>
    </row>
    <row r="117" spans="1:6" x14ac:dyDescent="0.25">
      <c r="A117" s="5" t="s">
        <v>38</v>
      </c>
      <c r="B117" s="766" t="s">
        <v>2952</v>
      </c>
      <c r="C117" s="766" t="s">
        <v>2953</v>
      </c>
      <c r="D117" s="766" t="s">
        <v>2956</v>
      </c>
      <c r="E117" s="782" t="s">
        <v>2957</v>
      </c>
      <c r="F117" s="766" t="s">
        <v>2959</v>
      </c>
    </row>
    <row r="118" spans="1:6" x14ac:dyDescent="0.25">
      <c r="A118" s="72" t="s">
        <v>40</v>
      </c>
      <c r="B118" s="766" t="s">
        <v>2951</v>
      </c>
      <c r="C118" s="766" t="s">
        <v>2954</v>
      </c>
      <c r="D118" s="766" t="s">
        <v>2955</v>
      </c>
      <c r="E118" s="782" t="s">
        <v>2957</v>
      </c>
      <c r="F118" s="766" t="s">
        <v>2958</v>
      </c>
    </row>
    <row r="119" spans="1:6" x14ac:dyDescent="0.25">
      <c r="A119" s="72" t="s">
        <v>41</v>
      </c>
      <c r="B119" s="766" t="s">
        <v>2952</v>
      </c>
      <c r="C119" s="766" t="s">
        <v>2954</v>
      </c>
      <c r="D119" s="766" t="s">
        <v>2956</v>
      </c>
      <c r="E119" s="782" t="s">
        <v>2957</v>
      </c>
      <c r="F119" s="766" t="s">
        <v>2959</v>
      </c>
    </row>
    <row r="120" spans="1:6" x14ac:dyDescent="0.25">
      <c r="A120" s="645" t="s">
        <v>3263</v>
      </c>
      <c r="B120" s="572"/>
      <c r="C120" s="14"/>
      <c r="D120" s="14"/>
      <c r="E120" s="14"/>
      <c r="F120" s="14"/>
    </row>
    <row r="121" spans="1:6" x14ac:dyDescent="0.25">
      <c r="A121" s="70" t="s">
        <v>34</v>
      </c>
      <c r="B121" s="1439" t="s">
        <v>3334</v>
      </c>
      <c r="C121" s="1439" t="s">
        <v>3287</v>
      </c>
      <c r="D121" s="1442"/>
      <c r="E121" s="1443"/>
      <c r="F121" s="1444"/>
    </row>
    <row r="122" spans="1:6" x14ac:dyDescent="0.25">
      <c r="A122" s="70" t="s">
        <v>35</v>
      </c>
      <c r="B122" s="1439" t="s">
        <v>3335</v>
      </c>
      <c r="C122" s="1439" t="s">
        <v>3287</v>
      </c>
      <c r="D122" s="1442"/>
      <c r="E122" s="1443"/>
      <c r="F122" s="1444"/>
    </row>
    <row r="123" spans="1:6" x14ac:dyDescent="0.25">
      <c r="A123" s="70" t="s">
        <v>36</v>
      </c>
      <c r="B123" s="32"/>
      <c r="C123" s="32" t="s">
        <v>1991</v>
      </c>
      <c r="D123" s="48"/>
      <c r="E123" s="38"/>
      <c r="F123" s="587"/>
    </row>
    <row r="124" spans="1:6" x14ac:dyDescent="0.25">
      <c r="A124" s="70" t="s">
        <v>37</v>
      </c>
      <c r="B124" s="32"/>
      <c r="C124" s="32" t="s">
        <v>1991</v>
      </c>
      <c r="D124" s="48"/>
      <c r="E124" s="38"/>
      <c r="F124" s="587"/>
    </row>
    <row r="125" spans="1:6" x14ac:dyDescent="0.25">
      <c r="A125" s="435" t="s">
        <v>57</v>
      </c>
      <c r="B125" s="436"/>
      <c r="C125" s="436"/>
      <c r="D125" s="436"/>
      <c r="E125" s="437"/>
      <c r="F125" s="436"/>
    </row>
    <row r="126" spans="1:6" x14ac:dyDescent="0.25">
      <c r="A126" s="5" t="s">
        <v>39</v>
      </c>
      <c r="B126" s="718" t="s">
        <v>2253</v>
      </c>
      <c r="C126" s="718" t="s">
        <v>2799</v>
      </c>
      <c r="D126" s="718" t="s">
        <v>2806</v>
      </c>
      <c r="E126" s="718" t="s">
        <v>2801</v>
      </c>
      <c r="F126" s="718" t="s">
        <v>2810</v>
      </c>
    </row>
    <row r="127" spans="1:6" x14ac:dyDescent="0.25">
      <c r="A127" s="5" t="s">
        <v>38</v>
      </c>
      <c r="B127" s="718" t="s">
        <v>2252</v>
      </c>
      <c r="C127" s="718" t="s">
        <v>2799</v>
      </c>
      <c r="D127" s="718" t="s">
        <v>3244</v>
      </c>
      <c r="E127" s="718" t="s">
        <v>2801</v>
      </c>
      <c r="F127" s="718" t="s">
        <v>2811</v>
      </c>
    </row>
    <row r="128" spans="1:6" x14ac:dyDescent="0.25">
      <c r="A128" s="72" t="s">
        <v>40</v>
      </c>
      <c r="B128" s="718" t="s">
        <v>2253</v>
      </c>
      <c r="C128" s="718" t="s">
        <v>2800</v>
      </c>
      <c r="D128" s="718" t="s">
        <v>2806</v>
      </c>
      <c r="E128" s="718" t="s">
        <v>2801</v>
      </c>
      <c r="F128" s="718" t="s">
        <v>2810</v>
      </c>
    </row>
    <row r="129" spans="1:6" x14ac:dyDescent="0.25">
      <c r="A129" s="72" t="s">
        <v>41</v>
      </c>
      <c r="B129" s="718" t="s">
        <v>2252</v>
      </c>
      <c r="C129" s="718" t="s">
        <v>2800</v>
      </c>
      <c r="D129" s="718" t="s">
        <v>3244</v>
      </c>
      <c r="E129" s="718" t="s">
        <v>2801</v>
      </c>
      <c r="F129" s="718" t="s">
        <v>2811</v>
      </c>
    </row>
    <row r="130" spans="1:6" x14ac:dyDescent="0.25">
      <c r="A130" s="645" t="s">
        <v>3264</v>
      </c>
      <c r="B130" s="572"/>
      <c r="C130" s="14"/>
      <c r="D130" s="14"/>
      <c r="E130" s="14"/>
      <c r="F130" s="14"/>
    </row>
    <row r="131" spans="1:6" x14ac:dyDescent="0.25">
      <c r="A131" s="5" t="s">
        <v>34</v>
      </c>
      <c r="B131" s="1032" t="s">
        <v>1213</v>
      </c>
      <c r="C131" s="1033" t="s">
        <v>5</v>
      </c>
      <c r="D131" s="1034" t="s">
        <v>2917</v>
      </c>
      <c r="E131" s="1032" t="s">
        <v>1170</v>
      </c>
      <c r="F131" s="1035" t="s">
        <v>2918</v>
      </c>
    </row>
    <row r="132" spans="1:6" x14ac:dyDescent="0.25">
      <c r="A132" s="5" t="s">
        <v>35</v>
      </c>
      <c r="B132" s="1036" t="s">
        <v>1216</v>
      </c>
      <c r="C132" s="1037" t="s">
        <v>5</v>
      </c>
      <c r="D132" s="1038" t="s">
        <v>2919</v>
      </c>
      <c r="E132" s="1036" t="s">
        <v>1170</v>
      </c>
      <c r="F132" s="1039" t="s">
        <v>2920</v>
      </c>
    </row>
    <row r="133" spans="1:6" x14ac:dyDescent="0.25">
      <c r="A133" s="5" t="s">
        <v>36</v>
      </c>
      <c r="B133" s="1007" t="s">
        <v>1196</v>
      </c>
      <c r="C133" s="1007" t="s">
        <v>2022</v>
      </c>
      <c r="D133" s="1028" t="s">
        <v>1197</v>
      </c>
      <c r="E133" s="1007" t="s">
        <v>1170</v>
      </c>
      <c r="F133" s="1040" t="s">
        <v>1198</v>
      </c>
    </row>
    <row r="134" spans="1:6" x14ac:dyDescent="0.25">
      <c r="A134" s="5" t="s">
        <v>37</v>
      </c>
      <c r="B134" s="1007" t="s">
        <v>1199</v>
      </c>
      <c r="C134" s="1007" t="s">
        <v>2022</v>
      </c>
      <c r="D134" s="1028" t="s">
        <v>1200</v>
      </c>
      <c r="E134" s="1007" t="s">
        <v>1170</v>
      </c>
      <c r="F134" s="1040" t="s">
        <v>1201</v>
      </c>
    </row>
    <row r="135" spans="1:6" x14ac:dyDescent="0.25">
      <c r="A135" s="435" t="s">
        <v>57</v>
      </c>
      <c r="B135" s="436"/>
      <c r="C135" s="436"/>
      <c r="D135" s="436"/>
      <c r="E135" s="437"/>
      <c r="F135" s="436"/>
    </row>
    <row r="136" spans="1:6" x14ac:dyDescent="0.25">
      <c r="A136" s="18" t="s">
        <v>39</v>
      </c>
      <c r="B136" s="1028" t="s">
        <v>1196</v>
      </c>
      <c r="C136" s="1007" t="s">
        <v>2023</v>
      </c>
      <c r="D136" s="1028" t="s">
        <v>1197</v>
      </c>
      <c r="E136" s="1041" t="s">
        <v>1170</v>
      </c>
      <c r="F136" s="1028" t="s">
        <v>1198</v>
      </c>
    </row>
    <row r="137" spans="1:6" x14ac:dyDescent="0.25">
      <c r="A137" s="18" t="s">
        <v>38</v>
      </c>
      <c r="B137" s="1028" t="s">
        <v>1199</v>
      </c>
      <c r="C137" s="1007" t="s">
        <v>2960</v>
      </c>
      <c r="D137" s="1028" t="s">
        <v>1200</v>
      </c>
      <c r="E137" s="1041" t="s">
        <v>1170</v>
      </c>
      <c r="F137" s="1028" t="s">
        <v>1201</v>
      </c>
    </row>
    <row r="138" spans="1:6" x14ac:dyDescent="0.25">
      <c r="A138" s="74" t="s">
        <v>40</v>
      </c>
      <c r="B138" s="1148" t="s">
        <v>2091</v>
      </c>
      <c r="C138" s="1148" t="s">
        <v>1986</v>
      </c>
      <c r="D138" s="5"/>
      <c r="E138" s="5"/>
      <c r="F138" s="5"/>
    </row>
    <row r="139" spans="1:6" x14ac:dyDescent="0.25">
      <c r="A139" s="74" t="s">
        <v>41</v>
      </c>
      <c r="B139" s="1148" t="s">
        <v>2091</v>
      </c>
      <c r="C139" s="1148" t="s">
        <v>1986</v>
      </c>
      <c r="D139" s="5"/>
      <c r="E139" s="5"/>
      <c r="F139" s="5"/>
    </row>
    <row r="140" spans="1:6" x14ac:dyDescent="0.25">
      <c r="A140" s="59" t="s">
        <v>15</v>
      </c>
      <c r="B140" s="59"/>
      <c r="C140" s="59"/>
      <c r="D140" s="59"/>
      <c r="E140" s="59"/>
      <c r="F140" s="59"/>
    </row>
    <row r="141" spans="1:6" x14ac:dyDescent="0.25">
      <c r="A141" s="12" t="s">
        <v>3</v>
      </c>
      <c r="B141" s="11" t="s">
        <v>6</v>
      </c>
      <c r="C141" s="11" t="s">
        <v>7</v>
      </c>
      <c r="D141" s="11" t="s">
        <v>8</v>
      </c>
      <c r="E141" s="12" t="s">
        <v>4</v>
      </c>
      <c r="F141" s="11" t="s">
        <v>11</v>
      </c>
    </row>
    <row r="142" spans="1:6" x14ac:dyDescent="0.25">
      <c r="A142" s="645" t="s">
        <v>2589</v>
      </c>
      <c r="B142" s="645"/>
      <c r="C142" s="572"/>
      <c r="D142" s="14"/>
      <c r="E142" s="14"/>
      <c r="F142" s="14"/>
    </row>
    <row r="143" spans="1:6" x14ac:dyDescent="0.25">
      <c r="A143" s="18" t="s">
        <v>34</v>
      </c>
      <c r="B143" s="518" t="s">
        <v>1416</v>
      </c>
      <c r="C143" s="518" t="s">
        <v>1</v>
      </c>
      <c r="D143" s="518" t="s">
        <v>2700</v>
      </c>
      <c r="E143" s="518" t="s">
        <v>1327</v>
      </c>
      <c r="F143" s="736" t="s">
        <v>1389</v>
      </c>
    </row>
    <row r="144" spans="1:6" x14ac:dyDescent="0.25">
      <c r="A144" s="18" t="s">
        <v>35</v>
      </c>
      <c r="B144" s="518" t="s">
        <v>1419</v>
      </c>
      <c r="C144" s="518" t="s">
        <v>1</v>
      </c>
      <c r="D144" s="518" t="s">
        <v>2701</v>
      </c>
      <c r="E144" s="518" t="s">
        <v>1327</v>
      </c>
      <c r="F144" s="736" t="s">
        <v>1392</v>
      </c>
    </row>
    <row r="145" spans="1:6" x14ac:dyDescent="0.25">
      <c r="A145" s="18" t="s">
        <v>36</v>
      </c>
      <c r="B145" s="838" t="s">
        <v>2094</v>
      </c>
      <c r="C145" s="838" t="s">
        <v>20</v>
      </c>
      <c r="D145" s="838" t="s">
        <v>294</v>
      </c>
      <c r="E145" s="839" t="s">
        <v>2172</v>
      </c>
      <c r="F145" s="830" t="s">
        <v>2845</v>
      </c>
    </row>
    <row r="146" spans="1:6" x14ac:dyDescent="0.25">
      <c r="A146" s="18" t="s">
        <v>37</v>
      </c>
      <c r="B146" s="838" t="s">
        <v>2095</v>
      </c>
      <c r="C146" s="838" t="s">
        <v>20</v>
      </c>
      <c r="D146" s="838" t="s">
        <v>297</v>
      </c>
      <c r="E146" s="839" t="s">
        <v>2172</v>
      </c>
      <c r="F146" s="830" t="s">
        <v>2846</v>
      </c>
    </row>
    <row r="147" spans="1:6" x14ac:dyDescent="0.25">
      <c r="A147" s="470" t="s">
        <v>57</v>
      </c>
      <c r="B147" s="436"/>
      <c r="C147" s="436"/>
      <c r="D147" s="436"/>
      <c r="E147" s="437"/>
      <c r="F147" s="436"/>
    </row>
    <row r="148" spans="1:6" x14ac:dyDescent="0.25">
      <c r="A148" s="18" t="s">
        <v>39</v>
      </c>
      <c r="B148" s="935" t="s">
        <v>3330</v>
      </c>
      <c r="C148" s="935" t="s">
        <v>9</v>
      </c>
      <c r="D148" s="935" t="s">
        <v>866</v>
      </c>
      <c r="E148" s="935" t="s">
        <v>2897</v>
      </c>
      <c r="F148" s="935" t="s">
        <v>2913</v>
      </c>
    </row>
    <row r="149" spans="1:6" x14ac:dyDescent="0.25">
      <c r="A149" s="18" t="s">
        <v>38</v>
      </c>
      <c r="B149" s="935" t="s">
        <v>3331</v>
      </c>
      <c r="C149" s="935" t="s">
        <v>9</v>
      </c>
      <c r="D149" s="935" t="s">
        <v>866</v>
      </c>
      <c r="E149" s="935" t="s">
        <v>2897</v>
      </c>
      <c r="F149" s="935" t="s">
        <v>2913</v>
      </c>
    </row>
    <row r="150" spans="1:6" x14ac:dyDescent="0.25">
      <c r="A150" s="74" t="s">
        <v>40</v>
      </c>
      <c r="B150" s="1148" t="s">
        <v>2089</v>
      </c>
      <c r="C150" s="1148" t="s">
        <v>1990</v>
      </c>
      <c r="D150" s="5"/>
      <c r="E150" s="5"/>
      <c r="F150" s="5"/>
    </row>
    <row r="151" spans="1:6" x14ac:dyDescent="0.25">
      <c r="A151" s="74" t="s">
        <v>41</v>
      </c>
      <c r="B151" s="1148" t="s">
        <v>2089</v>
      </c>
      <c r="C151" s="1148" t="s">
        <v>1990</v>
      </c>
      <c r="D151" s="5"/>
      <c r="E151" s="5"/>
      <c r="F151" s="5"/>
    </row>
    <row r="152" spans="1:6" x14ac:dyDescent="0.25">
      <c r="A152" s="645" t="s">
        <v>2590</v>
      </c>
      <c r="B152" s="572"/>
      <c r="C152" s="14"/>
      <c r="D152" s="14"/>
      <c r="E152" s="14"/>
      <c r="F152" s="14"/>
    </row>
    <row r="153" spans="1:6" x14ac:dyDescent="0.25">
      <c r="A153" s="18" t="s">
        <v>34</v>
      </c>
      <c r="B153" s="987" t="s">
        <v>1225</v>
      </c>
      <c r="C153" s="987" t="s">
        <v>5</v>
      </c>
      <c r="D153" s="987" t="s">
        <v>1203</v>
      </c>
      <c r="E153" s="987" t="s">
        <v>1170</v>
      </c>
      <c r="F153" s="987" t="s">
        <v>1204</v>
      </c>
    </row>
    <row r="154" spans="1:6" x14ac:dyDescent="0.25">
      <c r="A154" s="18" t="s">
        <v>35</v>
      </c>
      <c r="B154" s="987" t="s">
        <v>1228</v>
      </c>
      <c r="C154" s="987" t="s">
        <v>5</v>
      </c>
      <c r="D154" s="987" t="s">
        <v>1206</v>
      </c>
      <c r="E154" s="987" t="s">
        <v>1170</v>
      </c>
      <c r="F154" s="987" t="s">
        <v>1207</v>
      </c>
    </row>
    <row r="155" spans="1:6" x14ac:dyDescent="0.25">
      <c r="A155" s="18" t="s">
        <v>36</v>
      </c>
      <c r="B155" s="517" t="s">
        <v>1422</v>
      </c>
      <c r="C155" s="517" t="s">
        <v>1</v>
      </c>
      <c r="D155" s="721" t="s">
        <v>2702</v>
      </c>
      <c r="E155" s="721" t="s">
        <v>1327</v>
      </c>
      <c r="F155" s="518" t="s">
        <v>1395</v>
      </c>
    </row>
    <row r="156" spans="1:6" x14ac:dyDescent="0.25">
      <c r="A156" s="18" t="s">
        <v>37</v>
      </c>
      <c r="B156" s="517" t="s">
        <v>1425</v>
      </c>
      <c r="C156" s="517" t="s">
        <v>1</v>
      </c>
      <c r="D156" s="721" t="s">
        <v>2703</v>
      </c>
      <c r="E156" s="721" t="s">
        <v>1327</v>
      </c>
      <c r="F156" s="518" t="s">
        <v>1398</v>
      </c>
    </row>
    <row r="157" spans="1:6" x14ac:dyDescent="0.25">
      <c r="A157" s="470" t="s">
        <v>57</v>
      </c>
      <c r="B157" s="436"/>
      <c r="C157" s="436"/>
      <c r="D157" s="436"/>
      <c r="E157" s="437"/>
      <c r="F157" s="436"/>
    </row>
    <row r="158" spans="1:6" x14ac:dyDescent="0.25">
      <c r="A158" s="18" t="s">
        <v>39</v>
      </c>
      <c r="B158" s="1111" t="s">
        <v>3040</v>
      </c>
      <c r="C158" s="1111" t="s">
        <v>58</v>
      </c>
      <c r="D158" s="1122"/>
      <c r="E158" s="1104" t="s">
        <v>2452</v>
      </c>
      <c r="F158" s="246"/>
    </row>
    <row r="159" spans="1:6" x14ac:dyDescent="0.25">
      <c r="A159" s="18" t="s">
        <v>38</v>
      </c>
      <c r="B159" s="1111" t="s">
        <v>3041</v>
      </c>
      <c r="C159" s="1111" t="s">
        <v>58</v>
      </c>
      <c r="D159" s="1116"/>
      <c r="E159" s="1104" t="s">
        <v>2452</v>
      </c>
      <c r="F159" s="660"/>
    </row>
    <row r="160" spans="1:6" x14ac:dyDescent="0.25">
      <c r="A160" s="74" t="s">
        <v>40</v>
      </c>
      <c r="B160" s="859" t="s">
        <v>2090</v>
      </c>
      <c r="C160" s="1174" t="s">
        <v>1988</v>
      </c>
      <c r="D160" s="1170"/>
      <c r="E160" s="1171"/>
      <c r="F160" s="710"/>
    </row>
    <row r="161" spans="1:6" x14ac:dyDescent="0.25">
      <c r="A161" s="74" t="s">
        <v>41</v>
      </c>
      <c r="B161" s="1175" t="s">
        <v>2090</v>
      </c>
      <c r="C161" s="1176" t="s">
        <v>1988</v>
      </c>
      <c r="D161" s="1066"/>
      <c r="E161" s="1173"/>
      <c r="F161" s="711"/>
    </row>
    <row r="162" spans="1:6" x14ac:dyDescent="0.25">
      <c r="A162" s="645" t="s">
        <v>2591</v>
      </c>
      <c r="B162" s="572"/>
      <c r="C162" s="14"/>
      <c r="D162" s="14"/>
      <c r="E162" s="14"/>
      <c r="F162" s="14"/>
    </row>
    <row r="163" spans="1:6" x14ac:dyDescent="0.25">
      <c r="A163" s="18" t="s">
        <v>34</v>
      </c>
      <c r="B163" s="726" t="s">
        <v>1431</v>
      </c>
      <c r="C163" s="726" t="s">
        <v>1</v>
      </c>
      <c r="D163" s="726" t="s">
        <v>2704</v>
      </c>
      <c r="E163" s="726" t="s">
        <v>1344</v>
      </c>
      <c r="F163" s="721" t="s">
        <v>1407</v>
      </c>
    </row>
    <row r="164" spans="1:6" x14ac:dyDescent="0.25">
      <c r="A164" s="18" t="s">
        <v>35</v>
      </c>
      <c r="B164" s="726" t="s">
        <v>1434</v>
      </c>
      <c r="C164" s="726" t="s">
        <v>1</v>
      </c>
      <c r="D164" s="726" t="s">
        <v>2705</v>
      </c>
      <c r="E164" s="726" t="s">
        <v>1344</v>
      </c>
      <c r="F164" s="721" t="s">
        <v>2706</v>
      </c>
    </row>
    <row r="165" spans="1:6" x14ac:dyDescent="0.25">
      <c r="A165" s="18" t="s">
        <v>36</v>
      </c>
      <c r="B165" s="838" t="s">
        <v>2096</v>
      </c>
      <c r="C165" s="838" t="s">
        <v>20</v>
      </c>
      <c r="D165" s="838" t="s">
        <v>300</v>
      </c>
      <c r="E165" s="838" t="s">
        <v>2172</v>
      </c>
      <c r="F165" s="830" t="s">
        <v>2847</v>
      </c>
    </row>
    <row r="166" spans="1:6" x14ac:dyDescent="0.25">
      <c r="A166" s="18" t="s">
        <v>37</v>
      </c>
      <c r="B166" s="838" t="s">
        <v>2097</v>
      </c>
      <c r="C166" s="838" t="s">
        <v>20</v>
      </c>
      <c r="D166" s="838" t="s">
        <v>303</v>
      </c>
      <c r="E166" s="838" t="s">
        <v>2172</v>
      </c>
      <c r="F166" s="830" t="s">
        <v>2848</v>
      </c>
    </row>
    <row r="167" spans="1:6" x14ac:dyDescent="0.25">
      <c r="A167" s="470" t="s">
        <v>57</v>
      </c>
      <c r="B167" s="436"/>
      <c r="C167" s="436"/>
      <c r="D167" s="436"/>
      <c r="E167" s="437"/>
      <c r="F167" s="436"/>
    </row>
    <row r="168" spans="1:6" x14ac:dyDescent="0.25">
      <c r="A168" s="18" t="s">
        <v>39</v>
      </c>
      <c r="B168" s="766" t="s">
        <v>2961</v>
      </c>
      <c r="C168" s="793" t="s">
        <v>2953</v>
      </c>
      <c r="D168" s="793" t="s">
        <v>2963</v>
      </c>
      <c r="E168" s="793" t="s">
        <v>2957</v>
      </c>
      <c r="F168" s="793" t="s">
        <v>2965</v>
      </c>
    </row>
    <row r="169" spans="1:6" x14ac:dyDescent="0.25">
      <c r="A169" s="18" t="s">
        <v>38</v>
      </c>
      <c r="B169" s="766" t="s">
        <v>2962</v>
      </c>
      <c r="C169" s="793" t="s">
        <v>2953</v>
      </c>
      <c r="D169" s="793" t="s">
        <v>2964</v>
      </c>
      <c r="E169" s="793" t="s">
        <v>2957</v>
      </c>
      <c r="F169" s="793" t="s">
        <v>2966</v>
      </c>
    </row>
    <row r="170" spans="1:6" x14ac:dyDescent="0.25">
      <c r="A170" s="74" t="s">
        <v>40</v>
      </c>
      <c r="B170" s="766" t="s">
        <v>2961</v>
      </c>
      <c r="C170" s="766" t="s">
        <v>2954</v>
      </c>
      <c r="D170" s="766" t="s">
        <v>2963</v>
      </c>
      <c r="E170" s="793" t="s">
        <v>2957</v>
      </c>
      <c r="F170" s="766" t="s">
        <v>2965</v>
      </c>
    </row>
    <row r="171" spans="1:6" x14ac:dyDescent="0.25">
      <c r="A171" s="74" t="s">
        <v>41</v>
      </c>
      <c r="B171" s="766" t="s">
        <v>2962</v>
      </c>
      <c r="C171" s="766" t="s">
        <v>2954</v>
      </c>
      <c r="D171" s="766" t="s">
        <v>2964</v>
      </c>
      <c r="E171" s="793" t="s">
        <v>2957</v>
      </c>
      <c r="F171" s="766" t="s">
        <v>2966</v>
      </c>
    </row>
    <row r="172" spans="1:6" x14ac:dyDescent="0.25">
      <c r="A172" s="645" t="s">
        <v>2592</v>
      </c>
      <c r="B172" s="572"/>
      <c r="C172" s="14"/>
      <c r="D172" s="14"/>
      <c r="E172" s="14"/>
      <c r="F172" s="14"/>
    </row>
    <row r="173" spans="1:6" x14ac:dyDescent="0.25">
      <c r="A173" s="70" t="s">
        <v>34</v>
      </c>
      <c r="B173" s="848" t="s">
        <v>2014</v>
      </c>
      <c r="C173" s="849" t="s">
        <v>1896</v>
      </c>
      <c r="D173" s="850"/>
      <c r="E173" s="851" t="s">
        <v>1327</v>
      </c>
      <c r="F173" s="16"/>
    </row>
    <row r="174" spans="1:6" x14ac:dyDescent="0.25">
      <c r="A174" s="70" t="s">
        <v>35</v>
      </c>
      <c r="B174" s="848" t="s">
        <v>2014</v>
      </c>
      <c r="C174" s="849" t="s">
        <v>1896</v>
      </c>
      <c r="D174" s="850"/>
      <c r="E174" s="851" t="s">
        <v>1327</v>
      </c>
      <c r="F174" s="16"/>
    </row>
    <row r="175" spans="1:6" x14ac:dyDescent="0.25">
      <c r="A175" s="70" t="s">
        <v>36</v>
      </c>
      <c r="B175" s="849" t="s">
        <v>2013</v>
      </c>
      <c r="C175" s="849" t="s">
        <v>1898</v>
      </c>
      <c r="D175" s="850"/>
      <c r="E175" s="852" t="s">
        <v>1899</v>
      </c>
      <c r="F175" s="587"/>
    </row>
    <row r="176" spans="1:6" x14ac:dyDescent="0.25">
      <c r="A176" s="70" t="s">
        <v>37</v>
      </c>
      <c r="B176" s="849" t="s">
        <v>2013</v>
      </c>
      <c r="C176" s="849" t="s">
        <v>1898</v>
      </c>
      <c r="D176" s="850"/>
      <c r="E176" s="852" t="s">
        <v>1899</v>
      </c>
      <c r="F176" s="587"/>
    </row>
    <row r="177" spans="1:6" ht="15.6" customHeight="1" x14ac:dyDescent="0.25">
      <c r="A177" s="435" t="s">
        <v>57</v>
      </c>
      <c r="B177" s="436"/>
      <c r="C177" s="436"/>
      <c r="D177" s="436"/>
      <c r="E177" s="437"/>
      <c r="F177" s="436"/>
    </row>
    <row r="178" spans="1:6" ht="15.6" customHeight="1" x14ac:dyDescent="0.25">
      <c r="A178" s="5" t="s">
        <v>39</v>
      </c>
      <c r="B178" s="718" t="s">
        <v>2813</v>
      </c>
      <c r="C178" s="718" t="s">
        <v>2799</v>
      </c>
      <c r="D178" s="718" t="s">
        <v>2812</v>
      </c>
      <c r="E178" s="718" t="s">
        <v>2801</v>
      </c>
      <c r="F178" s="718" t="s">
        <v>2815</v>
      </c>
    </row>
    <row r="179" spans="1:6" ht="15.6" customHeight="1" x14ac:dyDescent="0.25">
      <c r="A179" s="5" t="s">
        <v>38</v>
      </c>
      <c r="B179" s="718" t="s">
        <v>2814</v>
      </c>
      <c r="C179" s="718" t="s">
        <v>2799</v>
      </c>
      <c r="D179" s="718" t="s">
        <v>3245</v>
      </c>
      <c r="E179" s="718" t="s">
        <v>2801</v>
      </c>
      <c r="F179" s="718" t="s">
        <v>2816</v>
      </c>
    </row>
    <row r="180" spans="1:6" ht="15.6" customHeight="1" x14ac:dyDescent="0.25">
      <c r="A180" s="72" t="s">
        <v>40</v>
      </c>
      <c r="B180" s="718" t="s">
        <v>2813</v>
      </c>
      <c r="C180" s="718" t="s">
        <v>2800</v>
      </c>
      <c r="D180" s="718" t="s">
        <v>2812</v>
      </c>
      <c r="E180" s="718" t="s">
        <v>2801</v>
      </c>
      <c r="F180" s="718" t="s">
        <v>2815</v>
      </c>
    </row>
    <row r="181" spans="1:6" ht="15.6" customHeight="1" x14ac:dyDescent="0.25">
      <c r="A181" s="72" t="s">
        <v>41</v>
      </c>
      <c r="B181" s="718" t="s">
        <v>2814</v>
      </c>
      <c r="C181" s="718" t="s">
        <v>2800</v>
      </c>
      <c r="D181" s="718" t="s">
        <v>3245</v>
      </c>
      <c r="E181" s="718" t="s">
        <v>2801</v>
      </c>
      <c r="F181" s="718" t="s">
        <v>2816</v>
      </c>
    </row>
    <row r="182" spans="1:6" x14ac:dyDescent="0.25">
      <c r="A182" s="645" t="s">
        <v>2593</v>
      </c>
      <c r="B182" s="572"/>
      <c r="C182" s="14"/>
      <c r="D182" s="14"/>
      <c r="E182" s="14"/>
      <c r="F182" s="14"/>
    </row>
    <row r="183" spans="1:6" x14ac:dyDescent="0.25">
      <c r="A183" s="5" t="s">
        <v>34</v>
      </c>
      <c r="B183" s="1439" t="s">
        <v>3336</v>
      </c>
      <c r="C183" s="1439" t="s">
        <v>3287</v>
      </c>
      <c r="D183" s="1445"/>
      <c r="E183" s="1445"/>
      <c r="F183" s="1445"/>
    </row>
    <row r="184" spans="1:6" x14ac:dyDescent="0.25">
      <c r="A184" s="18" t="s">
        <v>35</v>
      </c>
      <c r="B184" s="1244" t="s">
        <v>3325</v>
      </c>
      <c r="C184" s="1244" t="s">
        <v>0</v>
      </c>
      <c r="D184" s="1244" t="s">
        <v>1722</v>
      </c>
      <c r="E184" s="1290" t="s">
        <v>3139</v>
      </c>
      <c r="F184" s="1263" t="s">
        <v>1723</v>
      </c>
    </row>
    <row r="185" spans="1:6" x14ac:dyDescent="0.25">
      <c r="A185" s="18" t="s">
        <v>36</v>
      </c>
      <c r="B185" s="1213" t="s">
        <v>140</v>
      </c>
      <c r="C185" s="1213" t="s">
        <v>53</v>
      </c>
      <c r="D185" s="1210" t="s">
        <v>141</v>
      </c>
      <c r="E185" s="1209" t="s">
        <v>74</v>
      </c>
      <c r="F185" s="21" t="s">
        <v>142</v>
      </c>
    </row>
    <row r="186" spans="1:6" x14ac:dyDescent="0.25">
      <c r="A186" s="18" t="s">
        <v>37</v>
      </c>
      <c r="B186" s="1213" t="s">
        <v>143</v>
      </c>
      <c r="C186" s="1213" t="s">
        <v>53</v>
      </c>
      <c r="D186" s="1210" t="s">
        <v>141</v>
      </c>
      <c r="E186" s="1209" t="s">
        <v>74</v>
      </c>
      <c r="F186" s="1213" t="s">
        <v>142</v>
      </c>
    </row>
    <row r="187" spans="1:6" x14ac:dyDescent="0.25">
      <c r="A187" s="470" t="s">
        <v>57</v>
      </c>
      <c r="B187" s="436"/>
      <c r="C187" s="436"/>
      <c r="D187" s="436"/>
      <c r="E187" s="437"/>
      <c r="F187" s="436"/>
    </row>
    <row r="188" spans="1:6" x14ac:dyDescent="0.25">
      <c r="A188" s="18" t="s">
        <v>39</v>
      </c>
      <c r="B188" s="988" t="s">
        <v>1231</v>
      </c>
      <c r="C188" s="991" t="s">
        <v>5</v>
      </c>
      <c r="D188" s="988" t="s">
        <v>2921</v>
      </c>
      <c r="E188" s="1043" t="s">
        <v>1170</v>
      </c>
      <c r="F188" s="988" t="s">
        <v>1215</v>
      </c>
    </row>
    <row r="189" spans="1:6" x14ac:dyDescent="0.25">
      <c r="A189" s="18" t="s">
        <v>38</v>
      </c>
      <c r="B189" s="988" t="s">
        <v>1240</v>
      </c>
      <c r="C189" s="991" t="s">
        <v>5</v>
      </c>
      <c r="D189" s="988" t="s">
        <v>2922</v>
      </c>
      <c r="E189" s="1043" t="s">
        <v>1170</v>
      </c>
      <c r="F189" s="988" t="s">
        <v>1218</v>
      </c>
    </row>
    <row r="190" spans="1:6" x14ac:dyDescent="0.25">
      <c r="A190" s="74" t="s">
        <v>40</v>
      </c>
      <c r="B190" s="1148" t="s">
        <v>2091</v>
      </c>
      <c r="C190" s="1148" t="s">
        <v>1986</v>
      </c>
      <c r="D190" s="5"/>
      <c r="E190" s="5"/>
      <c r="F190" s="5"/>
    </row>
    <row r="191" spans="1:6" x14ac:dyDescent="0.25">
      <c r="A191" s="74" t="s">
        <v>41</v>
      </c>
      <c r="B191" s="1148" t="s">
        <v>2091</v>
      </c>
      <c r="C191" s="1148" t="s">
        <v>1986</v>
      </c>
      <c r="D191" s="5"/>
      <c r="E191" s="5"/>
      <c r="F191" s="5"/>
    </row>
    <row r="192" spans="1:6" x14ac:dyDescent="0.25">
      <c r="A192" s="59" t="s">
        <v>16</v>
      </c>
      <c r="B192" s="59"/>
      <c r="C192" s="59"/>
      <c r="D192" s="59"/>
      <c r="E192" s="59"/>
      <c r="F192" s="59"/>
    </row>
    <row r="193" spans="1:6" x14ac:dyDescent="0.25">
      <c r="A193" s="12" t="s">
        <v>3</v>
      </c>
      <c r="B193" s="11" t="s">
        <v>6</v>
      </c>
      <c r="C193" s="11" t="s">
        <v>7</v>
      </c>
      <c r="D193" s="11" t="s">
        <v>8</v>
      </c>
      <c r="E193" s="12" t="s">
        <v>4</v>
      </c>
      <c r="F193" s="11" t="s">
        <v>11</v>
      </c>
    </row>
    <row r="194" spans="1:6" x14ac:dyDescent="0.25">
      <c r="A194" s="645" t="s">
        <v>2594</v>
      </c>
      <c r="B194" s="645"/>
      <c r="C194" s="572"/>
      <c r="D194" s="14"/>
      <c r="E194" s="14"/>
      <c r="F194" s="14"/>
    </row>
    <row r="195" spans="1:6" x14ac:dyDescent="0.25">
      <c r="A195" s="18" t="s">
        <v>34</v>
      </c>
      <c r="B195" s="518" t="s">
        <v>1437</v>
      </c>
      <c r="C195" s="518" t="s">
        <v>1</v>
      </c>
      <c r="D195" s="721" t="s">
        <v>2707</v>
      </c>
      <c r="E195" s="518" t="s">
        <v>1350</v>
      </c>
      <c r="F195" s="518" t="s">
        <v>1418</v>
      </c>
    </row>
    <row r="196" spans="1:6" x14ac:dyDescent="0.25">
      <c r="A196" s="18" t="s">
        <v>35</v>
      </c>
      <c r="B196" s="518" t="s">
        <v>1440</v>
      </c>
      <c r="C196" s="518" t="s">
        <v>1</v>
      </c>
      <c r="D196" s="721" t="s">
        <v>2708</v>
      </c>
      <c r="E196" s="518" t="s">
        <v>1350</v>
      </c>
      <c r="F196" s="518" t="s">
        <v>1421</v>
      </c>
    </row>
    <row r="197" spans="1:6" x14ac:dyDescent="0.25">
      <c r="A197" s="18" t="s">
        <v>36</v>
      </c>
      <c r="B197" s="840" t="s">
        <v>2098</v>
      </c>
      <c r="C197" s="840" t="s">
        <v>20</v>
      </c>
      <c r="D197" s="840" t="s">
        <v>309</v>
      </c>
      <c r="E197" s="840" t="s">
        <v>2172</v>
      </c>
      <c r="F197" s="840" t="s">
        <v>2849</v>
      </c>
    </row>
    <row r="198" spans="1:6" x14ac:dyDescent="0.25">
      <c r="A198" s="18" t="s">
        <v>37</v>
      </c>
      <c r="B198" s="840" t="s">
        <v>2099</v>
      </c>
      <c r="C198" s="840" t="s">
        <v>20</v>
      </c>
      <c r="D198" s="840" t="s">
        <v>313</v>
      </c>
      <c r="E198" s="840" t="s">
        <v>2172</v>
      </c>
      <c r="F198" s="840" t="s">
        <v>2849</v>
      </c>
    </row>
    <row r="199" spans="1:6" x14ac:dyDescent="0.25">
      <c r="A199" s="470" t="s">
        <v>57</v>
      </c>
      <c r="B199" s="437"/>
      <c r="C199" s="437"/>
      <c r="D199" s="437"/>
      <c r="E199" s="437"/>
      <c r="F199" s="437"/>
    </row>
    <row r="200" spans="1:6" x14ac:dyDescent="0.25">
      <c r="A200" s="18" t="s">
        <v>39</v>
      </c>
      <c r="B200" s="1079" t="s">
        <v>3010</v>
      </c>
      <c r="C200" s="1085"/>
      <c r="D200" s="511"/>
      <c r="E200" s="698"/>
      <c r="F200" s="18"/>
    </row>
    <row r="201" spans="1:6" x14ac:dyDescent="0.25">
      <c r="A201" s="18" t="s">
        <v>38</v>
      </c>
      <c r="B201" s="1079" t="s">
        <v>3011</v>
      </c>
      <c r="C201" s="1086"/>
      <c r="D201" s="701"/>
      <c r="E201" s="702"/>
      <c r="F201" s="18"/>
    </row>
    <row r="202" spans="1:6" x14ac:dyDescent="0.25">
      <c r="A202" s="74" t="s">
        <v>40</v>
      </c>
      <c r="B202" s="5"/>
      <c r="C202" s="5"/>
      <c r="D202" s="5"/>
      <c r="E202" s="5"/>
      <c r="F202" s="18"/>
    </row>
    <row r="203" spans="1:6" x14ac:dyDescent="0.25">
      <c r="A203" s="74" t="s">
        <v>41</v>
      </c>
      <c r="B203" s="1439" t="s">
        <v>3337</v>
      </c>
      <c r="C203" s="1439" t="s">
        <v>3287</v>
      </c>
      <c r="D203" s="1445"/>
      <c r="E203" s="1445"/>
      <c r="F203" s="1443"/>
    </row>
    <row r="204" spans="1:6" x14ac:dyDescent="0.25">
      <c r="A204" s="645" t="s">
        <v>2595</v>
      </c>
      <c r="B204" s="572"/>
      <c r="C204" s="14"/>
      <c r="D204" s="14"/>
      <c r="E204" s="14"/>
      <c r="F204" s="14"/>
    </row>
    <row r="205" spans="1:6" x14ac:dyDescent="0.25">
      <c r="A205" s="18" t="s">
        <v>34</v>
      </c>
      <c r="B205" s="840" t="s">
        <v>2100</v>
      </c>
      <c r="C205" s="840" t="s">
        <v>20</v>
      </c>
      <c r="D205" s="840" t="s">
        <v>315</v>
      </c>
      <c r="E205" s="840" t="s">
        <v>2172</v>
      </c>
      <c r="F205" s="840" t="s">
        <v>2850</v>
      </c>
    </row>
    <row r="206" spans="1:6" x14ac:dyDescent="0.25">
      <c r="A206" s="18" t="s">
        <v>35</v>
      </c>
      <c r="B206" s="840" t="s">
        <v>2101</v>
      </c>
      <c r="C206" s="840" t="s">
        <v>20</v>
      </c>
      <c r="D206" s="840" t="s">
        <v>318</v>
      </c>
      <c r="E206" s="840" t="s">
        <v>2172</v>
      </c>
      <c r="F206" s="840" t="s">
        <v>2850</v>
      </c>
    </row>
    <row r="207" spans="1:6" x14ac:dyDescent="0.25">
      <c r="A207" s="18" t="s">
        <v>36</v>
      </c>
      <c r="B207" s="720" t="s">
        <v>1444</v>
      </c>
      <c r="C207" s="720" t="s">
        <v>1</v>
      </c>
      <c r="D207" s="519" t="s">
        <v>2709</v>
      </c>
      <c r="E207" s="85" t="s">
        <v>1350</v>
      </c>
      <c r="F207" s="519" t="s">
        <v>2710</v>
      </c>
    </row>
    <row r="208" spans="1:6" x14ac:dyDescent="0.25">
      <c r="A208" s="18" t="s">
        <v>37</v>
      </c>
      <c r="B208" s="720" t="s">
        <v>1447</v>
      </c>
      <c r="C208" s="720" t="s">
        <v>1</v>
      </c>
      <c r="D208" s="519" t="s">
        <v>2711</v>
      </c>
      <c r="E208" s="85" t="s">
        <v>1350</v>
      </c>
      <c r="F208" s="519" t="s">
        <v>2712</v>
      </c>
    </row>
    <row r="209" spans="1:6" x14ac:dyDescent="0.25">
      <c r="A209" s="470" t="s">
        <v>57</v>
      </c>
      <c r="B209" s="436"/>
      <c r="C209" s="436"/>
      <c r="D209" s="436"/>
      <c r="E209" s="437"/>
      <c r="F209" s="436"/>
    </row>
    <row r="210" spans="1:6" x14ac:dyDescent="0.25">
      <c r="A210" s="5" t="s">
        <v>39</v>
      </c>
      <c r="B210" s="1028" t="s">
        <v>1219</v>
      </c>
      <c r="C210" s="1042" t="s">
        <v>2022</v>
      </c>
      <c r="D210" s="1045" t="s">
        <v>1220</v>
      </c>
      <c r="E210" s="1045" t="s">
        <v>1170</v>
      </c>
      <c r="F210" s="1042" t="s">
        <v>1221</v>
      </c>
    </row>
    <row r="211" spans="1:6" x14ac:dyDescent="0.25">
      <c r="A211" s="5" t="s">
        <v>38</v>
      </c>
      <c r="B211" s="1046" t="s">
        <v>1222</v>
      </c>
      <c r="C211" s="1047" t="s">
        <v>2022</v>
      </c>
      <c r="D211" s="1047" t="s">
        <v>1223</v>
      </c>
      <c r="E211" s="1048" t="s">
        <v>1170</v>
      </c>
      <c r="F211" s="1047" t="s">
        <v>1224</v>
      </c>
    </row>
    <row r="212" spans="1:6" x14ac:dyDescent="0.25">
      <c r="A212" s="72" t="s">
        <v>40</v>
      </c>
      <c r="B212" s="1028" t="s">
        <v>1219</v>
      </c>
      <c r="C212" s="1028" t="s">
        <v>2960</v>
      </c>
      <c r="D212" s="1028" t="s">
        <v>1220</v>
      </c>
      <c r="E212" s="1028" t="s">
        <v>1170</v>
      </c>
      <c r="F212" s="1028" t="s">
        <v>1221</v>
      </c>
    </row>
    <row r="213" spans="1:6" x14ac:dyDescent="0.25">
      <c r="A213" s="72" t="s">
        <v>41</v>
      </c>
      <c r="B213" s="1028" t="s">
        <v>1222</v>
      </c>
      <c r="C213" s="1028" t="s">
        <v>2960</v>
      </c>
      <c r="D213" s="1028" t="s">
        <v>1223</v>
      </c>
      <c r="E213" s="1028" t="s">
        <v>1170</v>
      </c>
      <c r="F213" s="1028" t="s">
        <v>1224</v>
      </c>
    </row>
    <row r="214" spans="1:6" x14ac:dyDescent="0.25">
      <c r="A214" s="645" t="s">
        <v>2596</v>
      </c>
      <c r="B214" s="572"/>
      <c r="C214" s="14"/>
      <c r="D214" s="14"/>
      <c r="E214" s="14"/>
      <c r="F214" s="14"/>
    </row>
    <row r="215" spans="1:6" x14ac:dyDescent="0.25">
      <c r="A215" s="5" t="s">
        <v>34</v>
      </c>
      <c r="B215" s="721" t="s">
        <v>1450</v>
      </c>
      <c r="C215" s="721" t="s">
        <v>1</v>
      </c>
      <c r="D215" s="721" t="s">
        <v>2713</v>
      </c>
      <c r="E215" s="721" t="s">
        <v>1344</v>
      </c>
      <c r="F215" s="721" t="s">
        <v>1436</v>
      </c>
    </row>
    <row r="216" spans="1:6" x14ac:dyDescent="0.25">
      <c r="A216" s="5" t="s">
        <v>35</v>
      </c>
      <c r="B216" s="721" t="s">
        <v>1453</v>
      </c>
      <c r="C216" s="721" t="s">
        <v>1</v>
      </c>
      <c r="D216" s="721" t="s">
        <v>2714</v>
      </c>
      <c r="E216" s="721" t="s">
        <v>1344</v>
      </c>
      <c r="F216" s="721" t="s">
        <v>2715</v>
      </c>
    </row>
    <row r="217" spans="1:6" x14ac:dyDescent="0.25">
      <c r="A217" s="5" t="s">
        <v>36</v>
      </c>
      <c r="B217" s="791" t="s">
        <v>2086</v>
      </c>
      <c r="C217" s="791" t="s">
        <v>427</v>
      </c>
      <c r="D217" s="791" t="s">
        <v>504</v>
      </c>
      <c r="E217" s="791" t="s">
        <v>431</v>
      </c>
      <c r="F217" s="791" t="s">
        <v>505</v>
      </c>
    </row>
    <row r="218" spans="1:6" x14ac:dyDescent="0.25">
      <c r="A218" s="5" t="s">
        <v>37</v>
      </c>
      <c r="B218" s="791" t="s">
        <v>2087</v>
      </c>
      <c r="C218" s="791" t="s">
        <v>427</v>
      </c>
      <c r="D218" s="791" t="s">
        <v>507</v>
      </c>
      <c r="E218" s="791" t="s">
        <v>431</v>
      </c>
      <c r="F218" s="791" t="s">
        <v>508</v>
      </c>
    </row>
    <row r="219" spans="1:6" x14ac:dyDescent="0.25">
      <c r="A219" s="435" t="s">
        <v>57</v>
      </c>
      <c r="B219" s="436"/>
      <c r="C219" s="436"/>
      <c r="D219" s="436"/>
      <c r="E219" s="437"/>
      <c r="F219" s="436"/>
    </row>
    <row r="220" spans="1:6" x14ac:dyDescent="0.25">
      <c r="A220" s="5" t="s">
        <v>39</v>
      </c>
      <c r="B220" s="1089" t="s">
        <v>3012</v>
      </c>
      <c r="C220" s="1087"/>
      <c r="D220" s="710"/>
      <c r="E220" s="841"/>
      <c r="F220" s="1082"/>
    </row>
    <row r="221" spans="1:6" x14ac:dyDescent="0.25">
      <c r="A221" s="5" t="s">
        <v>38</v>
      </c>
      <c r="B221" s="1089" t="s">
        <v>3319</v>
      </c>
      <c r="C221" s="1088"/>
      <c r="D221" s="711"/>
      <c r="E221" s="842"/>
      <c r="F221" s="1083"/>
    </row>
    <row r="222" spans="1:6" x14ac:dyDescent="0.25">
      <c r="A222" s="72" t="s">
        <v>40</v>
      </c>
      <c r="B222" s="5"/>
      <c r="C222" s="5"/>
      <c r="D222" s="5"/>
      <c r="E222" s="5"/>
      <c r="F222" s="5"/>
    </row>
    <row r="223" spans="1:6" x14ac:dyDescent="0.25">
      <c r="A223" s="72" t="s">
        <v>41</v>
      </c>
      <c r="B223" s="1439" t="s">
        <v>3338</v>
      </c>
      <c r="C223" s="1439" t="s">
        <v>3287</v>
      </c>
      <c r="D223" s="1445"/>
      <c r="E223" s="1445"/>
      <c r="F223" s="1445"/>
    </row>
    <row r="224" spans="1:6" x14ac:dyDescent="0.25">
      <c r="A224" s="645" t="s">
        <v>2597</v>
      </c>
      <c r="B224" s="572"/>
      <c r="C224" s="14"/>
      <c r="D224" s="14"/>
      <c r="E224" s="14"/>
      <c r="F224" s="14"/>
    </row>
    <row r="225" spans="1:6" x14ac:dyDescent="0.25">
      <c r="A225" s="70" t="s">
        <v>34</v>
      </c>
      <c r="B225" s="848" t="s">
        <v>2014</v>
      </c>
      <c r="C225" s="849" t="s">
        <v>1896</v>
      </c>
      <c r="D225" s="850"/>
      <c r="E225" s="851" t="s">
        <v>1327</v>
      </c>
      <c r="F225" s="16"/>
    </row>
    <row r="226" spans="1:6" x14ac:dyDescent="0.25">
      <c r="A226" s="70" t="s">
        <v>35</v>
      </c>
      <c r="B226" s="848" t="s">
        <v>2014</v>
      </c>
      <c r="C226" s="849" t="s">
        <v>1896</v>
      </c>
      <c r="D226" s="850"/>
      <c r="E226" s="851" t="s">
        <v>1327</v>
      </c>
      <c r="F226" s="16"/>
    </row>
    <row r="227" spans="1:6" x14ac:dyDescent="0.25">
      <c r="A227" s="70" t="s">
        <v>36</v>
      </c>
      <c r="B227" s="849" t="s">
        <v>2013</v>
      </c>
      <c r="C227" s="849" t="s">
        <v>1898</v>
      </c>
      <c r="D227" s="850"/>
      <c r="E227" s="852" t="s">
        <v>1899</v>
      </c>
      <c r="F227" s="587"/>
    </row>
    <row r="228" spans="1:6" x14ac:dyDescent="0.25">
      <c r="A228" s="70" t="s">
        <v>37</v>
      </c>
      <c r="B228" s="849" t="s">
        <v>2013</v>
      </c>
      <c r="C228" s="849" t="s">
        <v>1898</v>
      </c>
      <c r="D228" s="850"/>
      <c r="E228" s="852" t="s">
        <v>1899</v>
      </c>
      <c r="F228" s="587"/>
    </row>
    <row r="229" spans="1:6" ht="15.6" customHeight="1" x14ac:dyDescent="0.25">
      <c r="A229" s="435" t="s">
        <v>57</v>
      </c>
      <c r="B229" s="436"/>
      <c r="C229" s="436"/>
      <c r="D229" s="436"/>
      <c r="E229" s="437"/>
      <c r="F229" s="436"/>
    </row>
    <row r="230" spans="1:6" ht="15.6" customHeight="1" x14ac:dyDescent="0.25">
      <c r="A230" s="5" t="s">
        <v>39</v>
      </c>
      <c r="B230" s="718" t="s">
        <v>2817</v>
      </c>
      <c r="C230" s="718" t="s">
        <v>2799</v>
      </c>
      <c r="D230" s="718" t="s">
        <v>2819</v>
      </c>
      <c r="E230" s="718" t="s">
        <v>2801</v>
      </c>
      <c r="F230" s="718" t="s">
        <v>2820</v>
      </c>
    </row>
    <row r="231" spans="1:6" ht="15.6" customHeight="1" x14ac:dyDescent="0.25">
      <c r="A231" s="5" t="s">
        <v>38</v>
      </c>
      <c r="B231" s="718" t="s">
        <v>2818</v>
      </c>
      <c r="C231" s="718" t="s">
        <v>2799</v>
      </c>
      <c r="D231" s="718" t="s">
        <v>3246</v>
      </c>
      <c r="E231" s="718" t="s">
        <v>2801</v>
      </c>
      <c r="F231" s="718" t="s">
        <v>2821</v>
      </c>
    </row>
    <row r="232" spans="1:6" ht="15.6" customHeight="1" x14ac:dyDescent="0.25">
      <c r="A232" s="72" t="s">
        <v>40</v>
      </c>
      <c r="B232" s="718" t="s">
        <v>2817</v>
      </c>
      <c r="C232" s="718" t="s">
        <v>2800</v>
      </c>
      <c r="D232" s="718" t="s">
        <v>2819</v>
      </c>
      <c r="E232" s="718" t="s">
        <v>2801</v>
      </c>
      <c r="F232" s="718" t="s">
        <v>2820</v>
      </c>
    </row>
    <row r="233" spans="1:6" ht="15.6" customHeight="1" x14ac:dyDescent="0.25">
      <c r="A233" s="72" t="s">
        <v>41</v>
      </c>
      <c r="B233" s="718" t="s">
        <v>2818</v>
      </c>
      <c r="C233" s="718" t="s">
        <v>2800</v>
      </c>
      <c r="D233" s="718" t="s">
        <v>3246</v>
      </c>
      <c r="E233" s="718" t="s">
        <v>2801</v>
      </c>
      <c r="F233" s="718" t="s">
        <v>2821</v>
      </c>
    </row>
    <row r="234" spans="1:6" x14ac:dyDescent="0.25">
      <c r="A234" s="645" t="s">
        <v>2598</v>
      </c>
      <c r="B234" s="572"/>
      <c r="C234" s="14"/>
      <c r="D234" s="14"/>
      <c r="E234" s="14"/>
      <c r="F234" s="14"/>
    </row>
    <row r="235" spans="1:6" ht="15.6" customHeight="1" x14ac:dyDescent="0.25">
      <c r="A235" s="5" t="s">
        <v>34</v>
      </c>
      <c r="B235" s="1210" t="s">
        <v>144</v>
      </c>
      <c r="C235" s="1210" t="s">
        <v>53</v>
      </c>
      <c r="D235" s="1210" t="s">
        <v>145</v>
      </c>
      <c r="E235" s="1210" t="s">
        <v>74</v>
      </c>
      <c r="F235" s="18" t="s">
        <v>146</v>
      </c>
    </row>
    <row r="236" spans="1:6" ht="15.6" customHeight="1" x14ac:dyDescent="0.25">
      <c r="A236" s="5" t="s">
        <v>35</v>
      </c>
      <c r="B236" s="1210" t="s">
        <v>147</v>
      </c>
      <c r="C236" s="1210" t="s">
        <v>53</v>
      </c>
      <c r="D236" s="1210" t="s">
        <v>145</v>
      </c>
      <c r="E236" s="1210" t="s">
        <v>74</v>
      </c>
      <c r="F236" s="1210" t="s">
        <v>146</v>
      </c>
    </row>
    <row r="237" spans="1:6" ht="15.6" customHeight="1" x14ac:dyDescent="0.25">
      <c r="A237" s="5" t="s">
        <v>36</v>
      </c>
      <c r="B237" s="992" t="s">
        <v>1243</v>
      </c>
      <c r="C237" s="992" t="s">
        <v>5</v>
      </c>
      <c r="D237" s="993" t="s">
        <v>1226</v>
      </c>
      <c r="E237" s="994" t="s">
        <v>1170</v>
      </c>
      <c r="F237" s="993" t="s">
        <v>1227</v>
      </c>
    </row>
    <row r="238" spans="1:6" ht="15.6" customHeight="1" x14ac:dyDescent="0.25">
      <c r="A238" s="5" t="s">
        <v>37</v>
      </c>
      <c r="B238" s="992" t="s">
        <v>1252</v>
      </c>
      <c r="C238" s="992" t="s">
        <v>5</v>
      </c>
      <c r="D238" s="1081" t="s">
        <v>1229</v>
      </c>
      <c r="E238" s="994" t="s">
        <v>1170</v>
      </c>
      <c r="F238" s="992" t="s">
        <v>1230</v>
      </c>
    </row>
    <row r="239" spans="1:6" ht="15.6" customHeight="1" x14ac:dyDescent="0.25">
      <c r="A239" s="435" t="s">
        <v>57</v>
      </c>
      <c r="B239" s="436"/>
      <c r="C239" s="436"/>
      <c r="D239" s="436"/>
      <c r="E239" s="437"/>
      <c r="F239" s="436"/>
    </row>
    <row r="240" spans="1:6" ht="15.6" customHeight="1" x14ac:dyDescent="0.25">
      <c r="A240" s="18" t="s">
        <v>39</v>
      </c>
      <c r="B240" s="1089" t="s">
        <v>3320</v>
      </c>
      <c r="C240" s="1090"/>
      <c r="D240" s="74"/>
      <c r="E240" s="1084"/>
      <c r="F240" s="74"/>
    </row>
    <row r="241" spans="1:6" ht="15.6" customHeight="1" x14ac:dyDescent="0.25">
      <c r="A241" s="18" t="s">
        <v>38</v>
      </c>
      <c r="B241" s="1089" t="s">
        <v>3321</v>
      </c>
      <c r="C241" s="1090"/>
      <c r="D241" s="74"/>
      <c r="E241" s="1084"/>
      <c r="F241" s="74"/>
    </row>
    <row r="242" spans="1:6" ht="15.6" customHeight="1" x14ac:dyDescent="0.25">
      <c r="A242" s="72" t="s">
        <v>40</v>
      </c>
      <c r="B242" s="5"/>
      <c r="C242" s="5"/>
      <c r="D242" s="5"/>
      <c r="E242" s="5"/>
      <c r="F242" s="5"/>
    </row>
    <row r="243" spans="1:6" ht="15.6" customHeight="1" x14ac:dyDescent="0.25">
      <c r="A243" s="72" t="s">
        <v>41</v>
      </c>
      <c r="B243" s="5"/>
      <c r="C243" s="5" t="s">
        <v>1991</v>
      </c>
      <c r="D243" s="5"/>
      <c r="E243" s="5"/>
      <c r="F243" s="5"/>
    </row>
    <row r="244" spans="1:6" x14ac:dyDescent="0.25">
      <c r="A244" s="59" t="s">
        <v>17</v>
      </c>
      <c r="B244" s="59"/>
      <c r="C244" s="59"/>
      <c r="D244" s="59"/>
      <c r="E244" s="59"/>
      <c r="F244" s="59"/>
    </row>
    <row r="245" spans="1:6" x14ac:dyDescent="0.25">
      <c r="A245" s="11" t="s">
        <v>3</v>
      </c>
      <c r="B245" s="11" t="s">
        <v>6</v>
      </c>
      <c r="C245" s="11" t="s">
        <v>7</v>
      </c>
      <c r="D245" s="11" t="s">
        <v>8</v>
      </c>
      <c r="E245" s="12" t="s">
        <v>4</v>
      </c>
      <c r="F245" s="11" t="s">
        <v>11</v>
      </c>
    </row>
    <row r="246" spans="1:6" x14ac:dyDescent="0.25">
      <c r="A246" s="645" t="s">
        <v>2599</v>
      </c>
      <c r="B246" s="645"/>
      <c r="C246" s="572"/>
      <c r="D246" s="14"/>
      <c r="E246" s="14"/>
      <c r="F246" s="14"/>
    </row>
    <row r="247" spans="1:6" x14ac:dyDescent="0.25">
      <c r="A247" s="5" t="s">
        <v>34</v>
      </c>
      <c r="B247" s="720" t="s">
        <v>1459</v>
      </c>
      <c r="C247" s="738" t="s">
        <v>1</v>
      </c>
      <c r="D247" s="738" t="s">
        <v>2716</v>
      </c>
      <c r="E247" s="738" t="s">
        <v>1344</v>
      </c>
      <c r="F247" s="738" t="s">
        <v>1446</v>
      </c>
    </row>
    <row r="248" spans="1:6" x14ac:dyDescent="0.25">
      <c r="A248" s="5" t="s">
        <v>35</v>
      </c>
      <c r="B248" s="739" t="s">
        <v>1462</v>
      </c>
      <c r="C248" s="740" t="s">
        <v>1</v>
      </c>
      <c r="D248" s="740" t="s">
        <v>2717</v>
      </c>
      <c r="E248" s="740" t="s">
        <v>1344</v>
      </c>
      <c r="F248" s="740" t="s">
        <v>1449</v>
      </c>
    </row>
    <row r="249" spans="1:6" x14ac:dyDescent="0.25">
      <c r="A249" s="5" t="s">
        <v>36</v>
      </c>
      <c r="B249" s="830" t="s">
        <v>2102</v>
      </c>
      <c r="C249" s="830" t="s">
        <v>20</v>
      </c>
      <c r="D249" s="830" t="s">
        <v>323</v>
      </c>
      <c r="E249" s="838" t="s">
        <v>2172</v>
      </c>
      <c r="F249" s="830" t="s">
        <v>2851</v>
      </c>
    </row>
    <row r="250" spans="1:6" x14ac:dyDescent="0.25">
      <c r="A250" s="5" t="s">
        <v>37</v>
      </c>
      <c r="B250" s="830" t="s">
        <v>2103</v>
      </c>
      <c r="C250" s="830" t="s">
        <v>20</v>
      </c>
      <c r="D250" s="830" t="s">
        <v>326</v>
      </c>
      <c r="E250" s="838" t="s">
        <v>2172</v>
      </c>
      <c r="F250" s="830" t="s">
        <v>2852</v>
      </c>
    </row>
    <row r="251" spans="1:6" x14ac:dyDescent="0.25">
      <c r="A251" s="435" t="s">
        <v>57</v>
      </c>
      <c r="B251" s="436"/>
      <c r="C251" s="436"/>
      <c r="D251" s="436"/>
      <c r="E251" s="437"/>
      <c r="F251" s="436"/>
    </row>
    <row r="252" spans="1:6" x14ac:dyDescent="0.25">
      <c r="A252" s="5" t="s">
        <v>39</v>
      </c>
      <c r="B252" s="1210" t="s">
        <v>151</v>
      </c>
      <c r="C252" s="1210" t="s">
        <v>53</v>
      </c>
      <c r="D252" s="1210" t="s">
        <v>3099</v>
      </c>
      <c r="E252" s="1210" t="s">
        <v>74</v>
      </c>
      <c r="F252" s="18" t="s">
        <v>150</v>
      </c>
    </row>
    <row r="253" spans="1:6" x14ac:dyDescent="0.25">
      <c r="A253" s="5" t="s">
        <v>38</v>
      </c>
      <c r="B253" s="1210" t="s">
        <v>154</v>
      </c>
      <c r="C253" s="1210" t="s">
        <v>53</v>
      </c>
      <c r="D253" s="1210" t="s">
        <v>3099</v>
      </c>
      <c r="E253" s="1210" t="s">
        <v>74</v>
      </c>
      <c r="F253" s="1210" t="s">
        <v>150</v>
      </c>
    </row>
    <row r="254" spans="1:6" x14ac:dyDescent="0.25">
      <c r="A254" s="72" t="s">
        <v>40</v>
      </c>
      <c r="B254" s="1148" t="s">
        <v>2089</v>
      </c>
      <c r="C254" s="1148" t="s">
        <v>1990</v>
      </c>
      <c r="D254" s="5"/>
      <c r="E254" s="5"/>
      <c r="F254" s="5"/>
    </row>
    <row r="255" spans="1:6" x14ac:dyDescent="0.25">
      <c r="A255" s="72" t="s">
        <v>41</v>
      </c>
      <c r="B255" s="1148" t="s">
        <v>2089</v>
      </c>
      <c r="C255" s="1148" t="s">
        <v>1990</v>
      </c>
      <c r="D255" s="5"/>
      <c r="E255" s="5"/>
      <c r="F255" s="5"/>
    </row>
    <row r="256" spans="1:6" x14ac:dyDescent="0.25">
      <c r="A256" s="645" t="s">
        <v>2600</v>
      </c>
      <c r="B256" s="572"/>
      <c r="C256" s="14"/>
      <c r="D256" s="14"/>
      <c r="E256" s="14"/>
      <c r="F256" s="14"/>
    </row>
    <row r="257" spans="1:6" x14ac:dyDescent="0.25">
      <c r="A257" s="5" t="s">
        <v>34</v>
      </c>
      <c r="B257" s="838" t="s">
        <v>2104</v>
      </c>
      <c r="C257" s="838" t="s">
        <v>20</v>
      </c>
      <c r="D257" s="840" t="s">
        <v>332</v>
      </c>
      <c r="E257" s="840" t="s">
        <v>2172</v>
      </c>
      <c r="F257" s="843" t="s">
        <v>2853</v>
      </c>
    </row>
    <row r="258" spans="1:6" x14ac:dyDescent="0.25">
      <c r="A258" s="5" t="s">
        <v>35</v>
      </c>
      <c r="B258" s="838" t="s">
        <v>2105</v>
      </c>
      <c r="C258" s="838" t="s">
        <v>20</v>
      </c>
      <c r="D258" s="840" t="s">
        <v>335</v>
      </c>
      <c r="E258" s="840" t="s">
        <v>2172</v>
      </c>
      <c r="F258" s="843" t="s">
        <v>2853</v>
      </c>
    </row>
    <row r="259" spans="1:6" x14ac:dyDescent="0.25">
      <c r="A259" s="5" t="s">
        <v>36</v>
      </c>
      <c r="B259" s="517" t="s">
        <v>1465</v>
      </c>
      <c r="C259" s="517" t="s">
        <v>1</v>
      </c>
      <c r="D259" s="721" t="s">
        <v>2718</v>
      </c>
      <c r="E259" s="721" t="s">
        <v>1350</v>
      </c>
      <c r="F259" s="518" t="s">
        <v>1452</v>
      </c>
    </row>
    <row r="260" spans="1:6" x14ac:dyDescent="0.25">
      <c r="A260" s="5" t="s">
        <v>37</v>
      </c>
      <c r="B260" s="517" t="s">
        <v>1468</v>
      </c>
      <c r="C260" s="517" t="s">
        <v>1</v>
      </c>
      <c r="D260" s="721" t="s">
        <v>2719</v>
      </c>
      <c r="E260" s="721" t="s">
        <v>1350</v>
      </c>
      <c r="F260" s="518" t="s">
        <v>1455</v>
      </c>
    </row>
    <row r="261" spans="1:6" x14ac:dyDescent="0.25">
      <c r="A261" s="435" t="s">
        <v>57</v>
      </c>
      <c r="B261" s="436"/>
      <c r="C261" s="436"/>
      <c r="D261" s="436"/>
      <c r="E261" s="437"/>
      <c r="F261" s="436"/>
    </row>
    <row r="262" spans="1:6" x14ac:dyDescent="0.25">
      <c r="A262" s="18" t="s">
        <v>39</v>
      </c>
      <c r="B262" s="986" t="s">
        <v>1255</v>
      </c>
      <c r="C262" s="986" t="s">
        <v>5</v>
      </c>
      <c r="D262" s="988" t="s">
        <v>1232</v>
      </c>
      <c r="E262" s="988" t="s">
        <v>1170</v>
      </c>
      <c r="F262" s="987" t="s">
        <v>1233</v>
      </c>
    </row>
    <row r="263" spans="1:6" x14ac:dyDescent="0.25">
      <c r="A263" s="18" t="s">
        <v>38</v>
      </c>
      <c r="B263" s="986" t="s">
        <v>1258</v>
      </c>
      <c r="C263" s="986" t="s">
        <v>5</v>
      </c>
      <c r="D263" s="988" t="s">
        <v>2260</v>
      </c>
      <c r="E263" s="988" t="s">
        <v>1170</v>
      </c>
      <c r="F263" s="987" t="s">
        <v>2261</v>
      </c>
    </row>
    <row r="264" spans="1:6" x14ac:dyDescent="0.25">
      <c r="A264" s="74" t="s">
        <v>40</v>
      </c>
      <c r="B264" s="1213" t="s">
        <v>158</v>
      </c>
      <c r="C264" s="1213" t="s">
        <v>53</v>
      </c>
      <c r="D264" s="1213" t="s">
        <v>3100</v>
      </c>
      <c r="E264" s="1213" t="s">
        <v>74</v>
      </c>
      <c r="F264" s="1213" t="s">
        <v>150</v>
      </c>
    </row>
    <row r="265" spans="1:6" x14ac:dyDescent="0.25">
      <c r="A265" s="74" t="s">
        <v>41</v>
      </c>
      <c r="B265" s="1213" t="s">
        <v>161</v>
      </c>
      <c r="C265" s="1213" t="s">
        <v>53</v>
      </c>
      <c r="D265" s="1213" t="s">
        <v>3100</v>
      </c>
      <c r="E265" s="1229" t="s">
        <v>74</v>
      </c>
      <c r="F265" s="1229" t="s">
        <v>150</v>
      </c>
    </row>
    <row r="266" spans="1:6" x14ac:dyDescent="0.25">
      <c r="A266" s="645" t="s">
        <v>2601</v>
      </c>
      <c r="B266" s="572"/>
      <c r="C266" s="14"/>
      <c r="D266" s="14"/>
      <c r="E266" s="14"/>
      <c r="F266" s="14"/>
    </row>
    <row r="267" spans="1:6" x14ac:dyDescent="0.25">
      <c r="A267" s="5" t="s">
        <v>34</v>
      </c>
      <c r="B267" s="766" t="s">
        <v>2967</v>
      </c>
      <c r="C267" s="793" t="s">
        <v>2953</v>
      </c>
      <c r="D267" s="793" t="s">
        <v>2971</v>
      </c>
      <c r="E267" s="793" t="s">
        <v>2957</v>
      </c>
      <c r="F267" s="793" t="s">
        <v>2973</v>
      </c>
    </row>
    <row r="268" spans="1:6" x14ac:dyDescent="0.25">
      <c r="A268" s="5" t="s">
        <v>35</v>
      </c>
      <c r="B268" s="795" t="s">
        <v>2968</v>
      </c>
      <c r="C268" s="794" t="s">
        <v>2953</v>
      </c>
      <c r="D268" s="794" t="s">
        <v>2972</v>
      </c>
      <c r="E268" s="793" t="s">
        <v>2957</v>
      </c>
      <c r="F268" s="794" t="s">
        <v>2974</v>
      </c>
    </row>
    <row r="269" spans="1:6" x14ac:dyDescent="0.25">
      <c r="A269" s="5" t="s">
        <v>36</v>
      </c>
      <c r="B269" s="766" t="s">
        <v>2967</v>
      </c>
      <c r="C269" s="766" t="s">
        <v>2954</v>
      </c>
      <c r="D269" s="766" t="s">
        <v>2971</v>
      </c>
      <c r="E269" s="793" t="s">
        <v>2957</v>
      </c>
      <c r="F269" s="766" t="s">
        <v>2973</v>
      </c>
    </row>
    <row r="270" spans="1:6" x14ac:dyDescent="0.25">
      <c r="A270" s="5" t="s">
        <v>37</v>
      </c>
      <c r="B270" s="766" t="s">
        <v>2968</v>
      </c>
      <c r="C270" s="766" t="s">
        <v>2954</v>
      </c>
      <c r="D270" s="766" t="s">
        <v>2972</v>
      </c>
      <c r="E270" s="793" t="s">
        <v>2957</v>
      </c>
      <c r="F270" s="766" t="s">
        <v>2974</v>
      </c>
    </row>
    <row r="271" spans="1:6" x14ac:dyDescent="0.25">
      <c r="A271" s="470" t="s">
        <v>57</v>
      </c>
      <c r="B271" s="436"/>
      <c r="C271" s="436"/>
      <c r="D271" s="436"/>
      <c r="E271" s="437"/>
      <c r="F271" s="436"/>
    </row>
    <row r="272" spans="1:6" x14ac:dyDescent="0.25">
      <c r="A272" s="18" t="s">
        <v>39</v>
      </c>
      <c r="B272" s="873" t="s">
        <v>3056</v>
      </c>
      <c r="C272" s="873" t="s">
        <v>21</v>
      </c>
      <c r="D272" s="860" t="s">
        <v>3057</v>
      </c>
      <c r="E272" s="874" t="s">
        <v>2488</v>
      </c>
      <c r="F272" s="877" t="s">
        <v>3058</v>
      </c>
    </row>
    <row r="273" spans="1:6" x14ac:dyDescent="0.25">
      <c r="A273" s="18" t="s">
        <v>38</v>
      </c>
      <c r="B273" s="873" t="s">
        <v>3059</v>
      </c>
      <c r="C273" s="873" t="s">
        <v>21</v>
      </c>
      <c r="D273" s="860" t="s">
        <v>3060</v>
      </c>
      <c r="E273" s="874" t="s">
        <v>2488</v>
      </c>
      <c r="F273" s="877" t="s">
        <v>3061</v>
      </c>
    </row>
    <row r="274" spans="1:6" x14ac:dyDescent="0.25">
      <c r="A274" s="74" t="s">
        <v>40</v>
      </c>
      <c r="B274" s="1148" t="s">
        <v>2090</v>
      </c>
      <c r="C274" s="1148" t="s">
        <v>1988</v>
      </c>
      <c r="D274" s="5"/>
      <c r="E274" s="5"/>
      <c r="F274" s="5"/>
    </row>
    <row r="275" spans="1:6" x14ac:dyDescent="0.25">
      <c r="A275" s="74" t="s">
        <v>41</v>
      </c>
      <c r="B275" s="1148" t="s">
        <v>2090</v>
      </c>
      <c r="C275" s="1148" t="s">
        <v>1988</v>
      </c>
      <c r="D275" s="5"/>
      <c r="E275" s="5"/>
      <c r="F275" s="5"/>
    </row>
    <row r="276" spans="1:6" x14ac:dyDescent="0.25">
      <c r="A276" s="645" t="s">
        <v>2602</v>
      </c>
      <c r="B276" s="572"/>
      <c r="C276" s="14"/>
      <c r="D276" s="14"/>
      <c r="E276" s="14"/>
      <c r="F276" s="14"/>
    </row>
    <row r="277" spans="1:6" x14ac:dyDescent="0.25">
      <c r="A277" s="70" t="s">
        <v>34</v>
      </c>
      <c r="B277" s="848" t="s">
        <v>2014</v>
      </c>
      <c r="C277" s="849" t="s">
        <v>1896</v>
      </c>
      <c r="D277" s="850"/>
      <c r="E277" s="851" t="s">
        <v>1327</v>
      </c>
      <c r="F277" s="16"/>
    </row>
    <row r="278" spans="1:6" x14ac:dyDescent="0.25">
      <c r="A278" s="70" t="s">
        <v>35</v>
      </c>
      <c r="B278" s="848" t="s">
        <v>2014</v>
      </c>
      <c r="C278" s="849" t="s">
        <v>1896</v>
      </c>
      <c r="D278" s="850"/>
      <c r="E278" s="851" t="s">
        <v>1327</v>
      </c>
      <c r="F278" s="16"/>
    </row>
    <row r="279" spans="1:6" x14ac:dyDescent="0.25">
      <c r="A279" s="70" t="s">
        <v>36</v>
      </c>
      <c r="B279" s="849" t="s">
        <v>2013</v>
      </c>
      <c r="C279" s="849" t="s">
        <v>1898</v>
      </c>
      <c r="D279" s="850"/>
      <c r="E279" s="852" t="s">
        <v>1899</v>
      </c>
      <c r="F279" s="587"/>
    </row>
    <row r="280" spans="1:6" x14ac:dyDescent="0.25">
      <c r="A280" s="70" t="s">
        <v>37</v>
      </c>
      <c r="B280" s="849" t="s">
        <v>2013</v>
      </c>
      <c r="C280" s="849" t="s">
        <v>1898</v>
      </c>
      <c r="D280" s="850"/>
      <c r="E280" s="852" t="s">
        <v>1899</v>
      </c>
      <c r="F280" s="587"/>
    </row>
    <row r="281" spans="1:6" ht="15.6" customHeight="1" x14ac:dyDescent="0.25">
      <c r="A281" s="470" t="s">
        <v>57</v>
      </c>
      <c r="B281" s="436"/>
      <c r="C281" s="436"/>
      <c r="D281" s="436"/>
      <c r="E281" s="437"/>
      <c r="F281" s="436"/>
    </row>
    <row r="282" spans="1:6" ht="15.6" customHeight="1" x14ac:dyDescent="0.25">
      <c r="A282" s="18" t="s">
        <v>39</v>
      </c>
      <c r="B282" s="718" t="s">
        <v>2345</v>
      </c>
      <c r="C282" s="718" t="s">
        <v>2799</v>
      </c>
      <c r="D282" s="718" t="s">
        <v>2823</v>
      </c>
      <c r="E282" s="718" t="s">
        <v>2801</v>
      </c>
      <c r="F282" s="744" t="s">
        <v>2825</v>
      </c>
    </row>
    <row r="283" spans="1:6" ht="15.6" customHeight="1" x14ac:dyDescent="0.25">
      <c r="A283" s="5" t="s">
        <v>38</v>
      </c>
      <c r="B283" s="718" t="s">
        <v>2822</v>
      </c>
      <c r="C283" s="718" t="s">
        <v>2799</v>
      </c>
      <c r="D283" s="718" t="s">
        <v>2824</v>
      </c>
      <c r="E283" s="718" t="s">
        <v>2801</v>
      </c>
      <c r="F283" s="744" t="s">
        <v>2826</v>
      </c>
    </row>
    <row r="284" spans="1:6" ht="15.6" customHeight="1" x14ac:dyDescent="0.25">
      <c r="A284" s="72" t="s">
        <v>40</v>
      </c>
      <c r="B284" s="718" t="s">
        <v>2345</v>
      </c>
      <c r="C284" s="718" t="s">
        <v>2800</v>
      </c>
      <c r="D284" s="718" t="s">
        <v>2823</v>
      </c>
      <c r="E284" s="718" t="s">
        <v>2801</v>
      </c>
      <c r="F284" s="744" t="s">
        <v>2825</v>
      </c>
    </row>
    <row r="285" spans="1:6" ht="15.6" customHeight="1" x14ac:dyDescent="0.25">
      <c r="A285" s="72" t="s">
        <v>41</v>
      </c>
      <c r="B285" s="718" t="s">
        <v>2822</v>
      </c>
      <c r="C285" s="718" t="s">
        <v>2800</v>
      </c>
      <c r="D285" s="718" t="s">
        <v>2824</v>
      </c>
      <c r="E285" s="718" t="s">
        <v>2801</v>
      </c>
      <c r="F285" s="744" t="s">
        <v>2826</v>
      </c>
    </row>
    <row r="286" spans="1:6" x14ac:dyDescent="0.25">
      <c r="A286" s="645" t="s">
        <v>3265</v>
      </c>
      <c r="B286" s="572"/>
      <c r="C286" s="14"/>
      <c r="D286" s="14"/>
      <c r="E286" s="14"/>
      <c r="F286" s="14"/>
    </row>
    <row r="287" spans="1:6" ht="15.6" customHeight="1" x14ac:dyDescent="0.25">
      <c r="A287" s="5" t="s">
        <v>34</v>
      </c>
      <c r="B287" s="1439" t="s">
        <v>3339</v>
      </c>
      <c r="C287" s="1439" t="s">
        <v>3287</v>
      </c>
      <c r="D287" s="1442"/>
      <c r="E287" s="1442"/>
      <c r="F287" s="1442"/>
    </row>
    <row r="288" spans="1:6" ht="15.6" customHeight="1" x14ac:dyDescent="0.25">
      <c r="A288" s="5" t="s">
        <v>35</v>
      </c>
      <c r="B288" s="1094" t="s">
        <v>3042</v>
      </c>
      <c r="C288" s="1094" t="s">
        <v>58</v>
      </c>
      <c r="D288" s="1094"/>
      <c r="E288" s="1094" t="s">
        <v>2452</v>
      </c>
      <c r="F288" s="48"/>
    </row>
    <row r="289" spans="1:6" ht="15.6" customHeight="1" x14ac:dyDescent="0.25">
      <c r="A289" s="5" t="s">
        <v>36</v>
      </c>
      <c r="B289" s="1094" t="s">
        <v>2342</v>
      </c>
      <c r="C289" s="1094" t="s">
        <v>58</v>
      </c>
      <c r="D289" s="1094"/>
      <c r="E289" s="1094" t="s">
        <v>2452</v>
      </c>
      <c r="F289" s="48"/>
    </row>
    <row r="290" spans="1:6" ht="15.6" customHeight="1" x14ac:dyDescent="0.25">
      <c r="A290" s="5" t="s">
        <v>37</v>
      </c>
      <c r="B290" s="1094" t="s">
        <v>2489</v>
      </c>
      <c r="C290" s="1094" t="s">
        <v>58</v>
      </c>
      <c r="D290" s="1094"/>
      <c r="E290" s="1094" t="s">
        <v>2452</v>
      </c>
      <c r="F290" s="48"/>
    </row>
    <row r="291" spans="1:6" ht="15.6" customHeight="1" x14ac:dyDescent="0.25">
      <c r="A291" s="435" t="s">
        <v>57</v>
      </c>
      <c r="B291" s="436"/>
      <c r="C291" s="436"/>
      <c r="D291" s="436"/>
      <c r="E291" s="437"/>
      <c r="F291" s="436"/>
    </row>
    <row r="292" spans="1:6" ht="15.6" customHeight="1" x14ac:dyDescent="0.25">
      <c r="A292" s="5" t="s">
        <v>39</v>
      </c>
      <c r="B292" s="988" t="s">
        <v>1261</v>
      </c>
      <c r="C292" s="991" t="s">
        <v>5</v>
      </c>
      <c r="D292" s="988" t="s">
        <v>1241</v>
      </c>
      <c r="E292" s="1043" t="s">
        <v>1170</v>
      </c>
      <c r="F292" s="989" t="s">
        <v>1242</v>
      </c>
    </row>
    <row r="293" spans="1:6" ht="15.6" customHeight="1" x14ac:dyDescent="0.25">
      <c r="A293" s="5" t="s">
        <v>38</v>
      </c>
      <c r="B293" s="988" t="s">
        <v>1268</v>
      </c>
      <c r="C293" s="991" t="s">
        <v>5</v>
      </c>
      <c r="D293" s="988" t="s">
        <v>1244</v>
      </c>
      <c r="E293" s="1043" t="s">
        <v>1170</v>
      </c>
      <c r="F293" s="989" t="s">
        <v>1245</v>
      </c>
    </row>
    <row r="294" spans="1:6" ht="15.6" customHeight="1" x14ac:dyDescent="0.25">
      <c r="A294" s="72" t="s">
        <v>40</v>
      </c>
      <c r="B294" s="1148" t="s">
        <v>2091</v>
      </c>
      <c r="C294" s="1148" t="s">
        <v>1986</v>
      </c>
      <c r="D294" s="5"/>
      <c r="E294" s="5"/>
      <c r="F294" s="5"/>
    </row>
    <row r="295" spans="1:6" ht="15.6" customHeight="1" x14ac:dyDescent="0.25">
      <c r="A295" s="72" t="s">
        <v>41</v>
      </c>
      <c r="B295" s="1148" t="s">
        <v>2091</v>
      </c>
      <c r="C295" s="1148" t="s">
        <v>1986</v>
      </c>
      <c r="D295" s="5"/>
      <c r="E295" s="5"/>
      <c r="F295" s="5"/>
    </row>
    <row r="296" spans="1:6" x14ac:dyDescent="0.25">
      <c r="A296" s="59" t="s">
        <v>18</v>
      </c>
      <c r="B296" s="59"/>
      <c r="C296" s="59"/>
      <c r="D296" s="59"/>
      <c r="E296" s="59"/>
      <c r="F296" s="59"/>
    </row>
    <row r="297" spans="1:6" x14ac:dyDescent="0.25">
      <c r="A297" s="11" t="s">
        <v>3</v>
      </c>
      <c r="B297" s="11" t="s">
        <v>6</v>
      </c>
      <c r="C297" s="11" t="s">
        <v>7</v>
      </c>
      <c r="D297" s="11" t="s">
        <v>8</v>
      </c>
      <c r="E297" s="12" t="s">
        <v>4</v>
      </c>
      <c r="F297" s="11" t="s">
        <v>11</v>
      </c>
    </row>
    <row r="298" spans="1:6" x14ac:dyDescent="0.25">
      <c r="A298" s="645" t="s">
        <v>2604</v>
      </c>
      <c r="B298" s="645"/>
      <c r="C298" s="572"/>
      <c r="D298" s="14"/>
      <c r="E298" s="14"/>
      <c r="F298" s="14"/>
    </row>
    <row r="299" spans="1:6" x14ac:dyDescent="0.25">
      <c r="A299" s="5" t="s">
        <v>34</v>
      </c>
      <c r="B299" s="518" t="s">
        <v>1474</v>
      </c>
      <c r="C299" s="518" t="s">
        <v>1</v>
      </c>
      <c r="D299" s="518" t="s">
        <v>2720</v>
      </c>
      <c r="E299" s="518" t="s">
        <v>1327</v>
      </c>
      <c r="F299" s="518" t="s">
        <v>1461</v>
      </c>
    </row>
    <row r="300" spans="1:6" x14ac:dyDescent="0.25">
      <c r="A300" s="5" t="s">
        <v>35</v>
      </c>
      <c r="B300" s="518" t="s">
        <v>1477</v>
      </c>
      <c r="C300" s="518" t="s">
        <v>1</v>
      </c>
      <c r="D300" s="518" t="s">
        <v>2721</v>
      </c>
      <c r="E300" s="518" t="s">
        <v>1327</v>
      </c>
      <c r="F300" s="518" t="s">
        <v>1464</v>
      </c>
    </row>
    <row r="301" spans="1:6" x14ac:dyDescent="0.25">
      <c r="A301" s="5" t="s">
        <v>36</v>
      </c>
      <c r="B301" s="830" t="s">
        <v>2106</v>
      </c>
      <c r="C301" s="830" t="s">
        <v>20</v>
      </c>
      <c r="D301" s="830" t="s">
        <v>340</v>
      </c>
      <c r="E301" s="838" t="s">
        <v>2172</v>
      </c>
      <c r="F301" s="830" t="s">
        <v>2854</v>
      </c>
    </row>
    <row r="302" spans="1:6" x14ac:dyDescent="0.25">
      <c r="A302" s="5" t="s">
        <v>37</v>
      </c>
      <c r="B302" s="830" t="s">
        <v>2107</v>
      </c>
      <c r="C302" s="830" t="s">
        <v>20</v>
      </c>
      <c r="D302" s="830" t="s">
        <v>343</v>
      </c>
      <c r="E302" s="838" t="s">
        <v>2172</v>
      </c>
      <c r="F302" s="830" t="s">
        <v>2854</v>
      </c>
    </row>
    <row r="303" spans="1:6" x14ac:dyDescent="0.25">
      <c r="A303" s="435" t="s">
        <v>57</v>
      </c>
      <c r="B303" s="436"/>
      <c r="C303" s="436"/>
      <c r="D303" s="436"/>
      <c r="E303" s="437"/>
      <c r="F303" s="436"/>
    </row>
    <row r="304" spans="1:6" x14ac:dyDescent="0.25">
      <c r="A304" s="5" t="s">
        <v>39</v>
      </c>
      <c r="B304" s="1210" t="s">
        <v>3101</v>
      </c>
      <c r="C304" s="1230" t="s">
        <v>53</v>
      </c>
      <c r="D304" s="1230" t="s">
        <v>152</v>
      </c>
      <c r="E304" s="1230" t="s">
        <v>74</v>
      </c>
      <c r="F304" s="1230" t="s">
        <v>153</v>
      </c>
    </row>
    <row r="305" spans="1:6" x14ac:dyDescent="0.25">
      <c r="A305" s="5" t="s">
        <v>38</v>
      </c>
      <c r="B305" s="1231" t="s">
        <v>3102</v>
      </c>
      <c r="C305" s="1232" t="s">
        <v>53</v>
      </c>
      <c r="D305" s="1232" t="s">
        <v>152</v>
      </c>
      <c r="E305" s="1232" t="s">
        <v>74</v>
      </c>
      <c r="F305" s="1232" t="s">
        <v>153</v>
      </c>
    </row>
    <row r="306" spans="1:6" x14ac:dyDescent="0.25">
      <c r="A306" s="72" t="s">
        <v>40</v>
      </c>
      <c r="B306" s="1148" t="s">
        <v>2089</v>
      </c>
      <c r="C306" s="1148" t="s">
        <v>1990</v>
      </c>
      <c r="D306" s="72"/>
      <c r="E306" s="72"/>
      <c r="F306" s="72"/>
    </row>
    <row r="307" spans="1:6" x14ac:dyDescent="0.25">
      <c r="A307" s="72" t="s">
        <v>41</v>
      </c>
      <c r="B307" s="1148" t="s">
        <v>2089</v>
      </c>
      <c r="C307" s="1148" t="s">
        <v>1990</v>
      </c>
      <c r="D307" s="72"/>
      <c r="E307" s="72"/>
      <c r="F307" s="72"/>
    </row>
    <row r="308" spans="1:6" x14ac:dyDescent="0.25">
      <c r="A308" s="645" t="s">
        <v>2605</v>
      </c>
      <c r="B308" s="572"/>
      <c r="C308" s="14"/>
      <c r="D308" s="14"/>
      <c r="E308" s="14"/>
      <c r="F308" s="14"/>
    </row>
    <row r="309" spans="1:6" x14ac:dyDescent="0.25">
      <c r="A309" s="5" t="s">
        <v>34</v>
      </c>
      <c r="B309" s="840" t="s">
        <v>2108</v>
      </c>
      <c r="C309" s="844" t="s">
        <v>20</v>
      </c>
      <c r="D309" s="844" t="s">
        <v>348</v>
      </c>
      <c r="E309" s="844" t="s">
        <v>2172</v>
      </c>
      <c r="F309" s="844" t="s">
        <v>2855</v>
      </c>
    </row>
    <row r="310" spans="1:6" x14ac:dyDescent="0.25">
      <c r="A310" s="5" t="s">
        <v>35</v>
      </c>
      <c r="B310" s="845" t="s">
        <v>2109</v>
      </c>
      <c r="C310" s="846" t="s">
        <v>20</v>
      </c>
      <c r="D310" s="846" t="s">
        <v>351</v>
      </c>
      <c r="E310" s="846" t="s">
        <v>2172</v>
      </c>
      <c r="F310" s="846" t="s">
        <v>2855</v>
      </c>
    </row>
    <row r="311" spans="1:6" ht="12.95" customHeight="1" x14ac:dyDescent="0.25">
      <c r="A311" s="5" t="s">
        <v>36</v>
      </c>
      <c r="B311" s="518" t="s">
        <v>1480</v>
      </c>
      <c r="C311" s="518" t="s">
        <v>1</v>
      </c>
      <c r="D311" s="518" t="s">
        <v>2722</v>
      </c>
      <c r="E311" s="518" t="s">
        <v>1344</v>
      </c>
      <c r="F311" s="518" t="s">
        <v>1467</v>
      </c>
    </row>
    <row r="312" spans="1:6" x14ac:dyDescent="0.25">
      <c r="A312" s="5" t="s">
        <v>37</v>
      </c>
      <c r="B312" s="518" t="s">
        <v>1483</v>
      </c>
      <c r="C312" s="518" t="s">
        <v>1</v>
      </c>
      <c r="D312" s="518" t="s">
        <v>2723</v>
      </c>
      <c r="E312" s="518" t="s">
        <v>1344</v>
      </c>
      <c r="F312" s="518" t="s">
        <v>1470</v>
      </c>
    </row>
    <row r="313" spans="1:6" x14ac:dyDescent="0.25">
      <c r="A313" s="435" t="s">
        <v>57</v>
      </c>
      <c r="B313" s="436"/>
      <c r="C313" s="436"/>
      <c r="D313" s="436"/>
      <c r="E313" s="437"/>
      <c r="F313" s="436"/>
    </row>
    <row r="314" spans="1:6" x14ac:dyDescent="0.25">
      <c r="A314" s="18" t="s">
        <v>39</v>
      </c>
      <c r="B314" s="877" t="s">
        <v>2116</v>
      </c>
      <c r="C314" s="877" t="s">
        <v>21</v>
      </c>
      <c r="D314" s="877" t="s">
        <v>2267</v>
      </c>
      <c r="E314" s="877" t="s">
        <v>2488</v>
      </c>
      <c r="F314" s="877" t="s">
        <v>3062</v>
      </c>
    </row>
    <row r="315" spans="1:6" x14ac:dyDescent="0.25">
      <c r="A315" s="18" t="s">
        <v>38</v>
      </c>
      <c r="B315" s="877" t="s">
        <v>2117</v>
      </c>
      <c r="C315" s="877" t="s">
        <v>21</v>
      </c>
      <c r="D315" s="877" t="s">
        <v>2268</v>
      </c>
      <c r="E315" s="877" t="s">
        <v>2488</v>
      </c>
      <c r="F315" s="877" t="s">
        <v>3063</v>
      </c>
    </row>
    <row r="316" spans="1:6" x14ac:dyDescent="0.25">
      <c r="A316" s="74" t="s">
        <v>40</v>
      </c>
      <c r="B316" s="1439" t="s">
        <v>3340</v>
      </c>
      <c r="C316" s="1439" t="s">
        <v>3287</v>
      </c>
      <c r="D316" s="1442"/>
      <c r="E316" s="1442"/>
      <c r="F316" s="1442"/>
    </row>
    <row r="317" spans="1:6" x14ac:dyDescent="0.25">
      <c r="A317" s="74" t="s">
        <v>41</v>
      </c>
      <c r="B317" s="1439" t="s">
        <v>3341</v>
      </c>
      <c r="C317" s="1439" t="s">
        <v>3287</v>
      </c>
      <c r="D317" s="1442"/>
      <c r="E317" s="1442"/>
      <c r="F317" s="1442"/>
    </row>
    <row r="318" spans="1:6" x14ac:dyDescent="0.25">
      <c r="A318" s="645" t="s">
        <v>2606</v>
      </c>
      <c r="B318" s="572"/>
      <c r="C318" s="14"/>
      <c r="D318" s="14"/>
      <c r="E318" s="14"/>
      <c r="F318" s="14"/>
    </row>
    <row r="319" spans="1:6" x14ac:dyDescent="0.25">
      <c r="A319" s="18" t="s">
        <v>34</v>
      </c>
      <c r="B319" s="766" t="s">
        <v>2975</v>
      </c>
      <c r="C319" s="766" t="s">
        <v>2953</v>
      </c>
      <c r="D319" s="766" t="s">
        <v>2977</v>
      </c>
      <c r="E319" s="766" t="s">
        <v>2957</v>
      </c>
      <c r="F319" s="766" t="s">
        <v>2969</v>
      </c>
    </row>
    <row r="320" spans="1:6" x14ac:dyDescent="0.25">
      <c r="A320" s="18" t="s">
        <v>35</v>
      </c>
      <c r="B320" s="766" t="s">
        <v>2976</v>
      </c>
      <c r="C320" s="766" t="s">
        <v>2953</v>
      </c>
      <c r="D320" s="766" t="s">
        <v>2978</v>
      </c>
      <c r="E320" s="766" t="s">
        <v>2957</v>
      </c>
      <c r="F320" s="766" t="s">
        <v>2970</v>
      </c>
    </row>
    <row r="321" spans="1:6" x14ac:dyDescent="0.25">
      <c r="A321" s="18" t="s">
        <v>36</v>
      </c>
      <c r="B321" s="766" t="s">
        <v>2975</v>
      </c>
      <c r="C321" s="766" t="s">
        <v>2954</v>
      </c>
      <c r="D321" s="766" t="s">
        <v>2977</v>
      </c>
      <c r="E321" s="766" t="s">
        <v>2957</v>
      </c>
      <c r="F321" s="766" t="s">
        <v>2969</v>
      </c>
    </row>
    <row r="322" spans="1:6" x14ac:dyDescent="0.25">
      <c r="A322" s="18" t="s">
        <v>37</v>
      </c>
      <c r="B322" s="766" t="s">
        <v>2976</v>
      </c>
      <c r="C322" s="766" t="s">
        <v>2954</v>
      </c>
      <c r="D322" s="766" t="s">
        <v>2978</v>
      </c>
      <c r="E322" s="766" t="s">
        <v>2957</v>
      </c>
      <c r="F322" s="766" t="s">
        <v>2970</v>
      </c>
    </row>
    <row r="323" spans="1:6" x14ac:dyDescent="0.25">
      <c r="A323" s="470" t="s">
        <v>57</v>
      </c>
      <c r="B323" s="436"/>
      <c r="C323" s="436"/>
      <c r="D323" s="436"/>
      <c r="E323" s="437"/>
      <c r="F323" s="436"/>
    </row>
    <row r="324" spans="1:6" x14ac:dyDescent="0.25">
      <c r="A324" s="18" t="s">
        <v>39</v>
      </c>
      <c r="B324" s="1213" t="s">
        <v>3104</v>
      </c>
      <c r="C324" s="1235" t="s">
        <v>53</v>
      </c>
      <c r="D324" s="1235" t="s">
        <v>3103</v>
      </c>
      <c r="E324" s="1235" t="s">
        <v>74</v>
      </c>
      <c r="F324" s="1233" t="s">
        <v>157</v>
      </c>
    </row>
    <row r="325" spans="1:6" x14ac:dyDescent="0.25">
      <c r="A325" s="18" t="s">
        <v>38</v>
      </c>
      <c r="B325" s="1222" t="s">
        <v>3105</v>
      </c>
      <c r="C325" s="1220" t="s">
        <v>53</v>
      </c>
      <c r="D325" s="1220" t="s">
        <v>3103</v>
      </c>
      <c r="E325" s="1220" t="s">
        <v>74</v>
      </c>
      <c r="F325" s="1220" t="s">
        <v>157</v>
      </c>
    </row>
    <row r="326" spans="1:6" x14ac:dyDescent="0.25">
      <c r="A326" s="74" t="s">
        <v>40</v>
      </c>
      <c r="B326" s="1148" t="s">
        <v>2090</v>
      </c>
      <c r="C326" s="1148" t="s">
        <v>1988</v>
      </c>
      <c r="D326" s="5"/>
      <c r="E326" s="5"/>
      <c r="F326" s="5"/>
    </row>
    <row r="327" spans="1:6" x14ac:dyDescent="0.25">
      <c r="A327" s="74" t="s">
        <v>41</v>
      </c>
      <c r="B327" s="1148" t="s">
        <v>2090</v>
      </c>
      <c r="C327" s="1148" t="s">
        <v>1988</v>
      </c>
      <c r="D327" s="5"/>
      <c r="E327" s="5"/>
      <c r="F327" s="5"/>
    </row>
    <row r="328" spans="1:6" x14ac:dyDescent="0.25">
      <c r="A328" s="645" t="s">
        <v>2607</v>
      </c>
      <c r="B328" s="572"/>
      <c r="C328" s="14"/>
      <c r="D328" s="14"/>
      <c r="E328" s="14"/>
      <c r="F328" s="14"/>
    </row>
    <row r="329" spans="1:6" x14ac:dyDescent="0.25">
      <c r="A329" s="70" t="s">
        <v>34</v>
      </c>
      <c r="B329" s="848" t="s">
        <v>2014</v>
      </c>
      <c r="C329" s="849" t="s">
        <v>1896</v>
      </c>
      <c r="D329" s="850"/>
      <c r="E329" s="851" t="s">
        <v>1327</v>
      </c>
      <c r="F329" s="16"/>
    </row>
    <row r="330" spans="1:6" x14ac:dyDescent="0.25">
      <c r="A330" s="70" t="s">
        <v>35</v>
      </c>
      <c r="B330" s="848" t="s">
        <v>2014</v>
      </c>
      <c r="C330" s="849" t="s">
        <v>1896</v>
      </c>
      <c r="D330" s="850"/>
      <c r="E330" s="851" t="s">
        <v>1327</v>
      </c>
      <c r="F330" s="16"/>
    </row>
    <row r="331" spans="1:6" x14ac:dyDescent="0.25">
      <c r="A331" s="70" t="s">
        <v>36</v>
      </c>
      <c r="B331" s="849" t="s">
        <v>2013</v>
      </c>
      <c r="C331" s="849" t="s">
        <v>1898</v>
      </c>
      <c r="D331" s="850"/>
      <c r="E331" s="852" t="s">
        <v>1899</v>
      </c>
      <c r="F331" s="587"/>
    </row>
    <row r="332" spans="1:6" x14ac:dyDescent="0.25">
      <c r="A332" s="70" t="s">
        <v>37</v>
      </c>
      <c r="B332" s="849" t="s">
        <v>2013</v>
      </c>
      <c r="C332" s="849" t="s">
        <v>1898</v>
      </c>
      <c r="D332" s="850"/>
      <c r="E332" s="852" t="s">
        <v>1899</v>
      </c>
      <c r="F332" s="587"/>
    </row>
    <row r="333" spans="1:6" ht="15.6" customHeight="1" x14ac:dyDescent="0.25">
      <c r="A333" s="470" t="s">
        <v>57</v>
      </c>
      <c r="B333" s="436"/>
      <c r="C333" s="436"/>
      <c r="D333" s="436"/>
      <c r="E333" s="437"/>
      <c r="F333" s="436"/>
    </row>
    <row r="334" spans="1:6" ht="15.6" customHeight="1" x14ac:dyDescent="0.25">
      <c r="A334" s="18" t="s">
        <v>39</v>
      </c>
      <c r="B334" s="718" t="s">
        <v>2827</v>
      </c>
      <c r="C334" s="718" t="s">
        <v>2799</v>
      </c>
      <c r="D334" s="718" t="s">
        <v>2829</v>
      </c>
      <c r="E334" s="718" t="s">
        <v>2801</v>
      </c>
      <c r="F334" s="744" t="s">
        <v>2831</v>
      </c>
    </row>
    <row r="335" spans="1:6" ht="15.6" customHeight="1" x14ac:dyDescent="0.25">
      <c r="A335" s="5" t="s">
        <v>38</v>
      </c>
      <c r="B335" s="718" t="s">
        <v>2828</v>
      </c>
      <c r="C335" s="718" t="s">
        <v>2799</v>
      </c>
      <c r="D335" s="718" t="s">
        <v>2830</v>
      </c>
      <c r="E335" s="718" t="s">
        <v>2801</v>
      </c>
      <c r="F335" s="718" t="s">
        <v>2832</v>
      </c>
    </row>
    <row r="336" spans="1:6" ht="15.6" customHeight="1" x14ac:dyDescent="0.25">
      <c r="A336" s="72" t="s">
        <v>40</v>
      </c>
      <c r="B336" s="718" t="s">
        <v>2827</v>
      </c>
      <c r="C336" s="718" t="s">
        <v>2800</v>
      </c>
      <c r="D336" s="718" t="s">
        <v>2829</v>
      </c>
      <c r="E336" s="718" t="s">
        <v>2801</v>
      </c>
      <c r="F336" s="744" t="s">
        <v>2831</v>
      </c>
    </row>
    <row r="337" spans="1:6" ht="15.6" customHeight="1" x14ac:dyDescent="0.25">
      <c r="A337" s="72" t="s">
        <v>41</v>
      </c>
      <c r="B337" s="718" t="s">
        <v>2828</v>
      </c>
      <c r="C337" s="718" t="s">
        <v>2800</v>
      </c>
      <c r="D337" s="718" t="s">
        <v>2830</v>
      </c>
      <c r="E337" s="718" t="s">
        <v>2801</v>
      </c>
      <c r="F337" s="718" t="s">
        <v>2832</v>
      </c>
    </row>
    <row r="338" spans="1:6" x14ac:dyDescent="0.25">
      <c r="A338" s="645" t="s">
        <v>3266</v>
      </c>
      <c r="B338" s="572"/>
      <c r="C338" s="14"/>
      <c r="D338" s="14"/>
      <c r="E338" s="14"/>
      <c r="F338" s="14"/>
    </row>
    <row r="339" spans="1:6" ht="21.6" customHeight="1" x14ac:dyDescent="0.25">
      <c r="A339" s="5" t="s">
        <v>34</v>
      </c>
      <c r="B339" s="1204" t="s">
        <v>3107</v>
      </c>
      <c r="C339" s="1209" t="s">
        <v>53</v>
      </c>
      <c r="D339" s="1236" t="s">
        <v>3106</v>
      </c>
      <c r="E339" s="1205" t="s">
        <v>74</v>
      </c>
      <c r="F339" s="1236" t="s">
        <v>157</v>
      </c>
    </row>
    <row r="340" spans="1:6" ht="20.100000000000001" customHeight="1" x14ac:dyDescent="0.25">
      <c r="A340" s="5" t="s">
        <v>35</v>
      </c>
      <c r="B340" s="1213" t="s">
        <v>3108</v>
      </c>
      <c r="C340" s="1213" t="s">
        <v>53</v>
      </c>
      <c r="D340" s="1213" t="s">
        <v>3106</v>
      </c>
      <c r="E340" s="1213" t="s">
        <v>74</v>
      </c>
      <c r="F340" s="1213" t="s">
        <v>157</v>
      </c>
    </row>
    <row r="341" spans="1:6" x14ac:dyDescent="0.25">
      <c r="A341" s="5" t="s">
        <v>36</v>
      </c>
      <c r="B341" s="877" t="s">
        <v>3064</v>
      </c>
      <c r="C341" s="877" t="s">
        <v>21</v>
      </c>
      <c r="D341" s="877" t="s">
        <v>3065</v>
      </c>
      <c r="E341" s="877" t="s">
        <v>3045</v>
      </c>
      <c r="F341" s="871" t="s">
        <v>3066</v>
      </c>
    </row>
    <row r="342" spans="1:6" x14ac:dyDescent="0.25">
      <c r="A342" s="5" t="s">
        <v>37</v>
      </c>
      <c r="B342" s="877" t="s">
        <v>3067</v>
      </c>
      <c r="C342" s="877" t="s">
        <v>21</v>
      </c>
      <c r="D342" s="877" t="s">
        <v>3068</v>
      </c>
      <c r="E342" s="877" t="s">
        <v>3045</v>
      </c>
      <c r="F342" s="871" t="s">
        <v>3069</v>
      </c>
    </row>
    <row r="343" spans="1:6" ht="12.95" customHeight="1" x14ac:dyDescent="0.25">
      <c r="A343" s="435" t="s">
        <v>57</v>
      </c>
      <c r="B343" s="436"/>
      <c r="C343" s="436"/>
      <c r="D343" s="436"/>
      <c r="E343" s="437"/>
      <c r="F343" s="436"/>
    </row>
    <row r="344" spans="1:6" x14ac:dyDescent="0.25">
      <c r="A344" s="5" t="s">
        <v>39</v>
      </c>
      <c r="B344" s="1263" t="s">
        <v>3326</v>
      </c>
      <c r="C344" s="1244" t="s">
        <v>0</v>
      </c>
      <c r="D344" s="1263" t="s">
        <v>1727</v>
      </c>
      <c r="E344" s="1271" t="s">
        <v>3139</v>
      </c>
      <c r="F344" s="1291" t="s">
        <v>1728</v>
      </c>
    </row>
    <row r="345" spans="1:6" x14ac:dyDescent="0.25">
      <c r="A345" s="5" t="s">
        <v>38</v>
      </c>
      <c r="B345" s="1263" t="s">
        <v>3327</v>
      </c>
      <c r="C345" s="1244" t="s">
        <v>0</v>
      </c>
      <c r="D345" s="1263" t="s">
        <v>1730</v>
      </c>
      <c r="E345" s="1271" t="s">
        <v>3139</v>
      </c>
      <c r="F345" s="1291" t="s">
        <v>1731</v>
      </c>
    </row>
    <row r="346" spans="1:6" x14ac:dyDescent="0.25">
      <c r="A346" s="72" t="s">
        <v>40</v>
      </c>
      <c r="B346" s="1148" t="s">
        <v>2091</v>
      </c>
      <c r="C346" s="1148" t="s">
        <v>1986</v>
      </c>
      <c r="D346" s="5"/>
      <c r="E346" s="5"/>
      <c r="F346" s="5"/>
    </row>
    <row r="347" spans="1:6" x14ac:dyDescent="0.25">
      <c r="A347" s="72" t="s">
        <v>41</v>
      </c>
      <c r="B347" s="1148" t="s">
        <v>2091</v>
      </c>
      <c r="C347" s="1148" t="s">
        <v>1986</v>
      </c>
      <c r="D347" s="5"/>
      <c r="E347" s="5"/>
      <c r="F347" s="5"/>
    </row>
    <row r="348" spans="1:6" x14ac:dyDescent="0.25">
      <c r="A348" s="59" t="s">
        <v>19</v>
      </c>
      <c r="B348" s="59"/>
      <c r="C348" s="59"/>
      <c r="D348" s="59"/>
      <c r="E348" s="59"/>
      <c r="F348" s="59"/>
    </row>
    <row r="349" spans="1:6" x14ac:dyDescent="0.25">
      <c r="A349" s="11" t="s">
        <v>3</v>
      </c>
      <c r="B349" s="11" t="s">
        <v>6</v>
      </c>
      <c r="C349" s="11" t="s">
        <v>7</v>
      </c>
      <c r="D349" s="11" t="s">
        <v>8</v>
      </c>
      <c r="E349" s="12" t="s">
        <v>4</v>
      </c>
      <c r="F349" s="11" t="s">
        <v>11</v>
      </c>
    </row>
    <row r="350" spans="1:6" x14ac:dyDescent="0.25">
      <c r="A350" s="645" t="s">
        <v>2609</v>
      </c>
      <c r="B350" s="645"/>
      <c r="C350" s="572"/>
      <c r="D350" s="14"/>
      <c r="E350" s="14"/>
      <c r="F350" s="14"/>
    </row>
    <row r="351" spans="1:6" x14ac:dyDescent="0.25">
      <c r="A351" s="5" t="s">
        <v>34</v>
      </c>
      <c r="B351" s="518" t="s">
        <v>2039</v>
      </c>
      <c r="C351" s="518" t="s">
        <v>1</v>
      </c>
      <c r="D351" s="518" t="s">
        <v>2724</v>
      </c>
      <c r="E351" s="518" t="s">
        <v>1344</v>
      </c>
      <c r="F351" s="518" t="s">
        <v>1476</v>
      </c>
    </row>
    <row r="352" spans="1:6" x14ac:dyDescent="0.25">
      <c r="A352" s="5" t="s">
        <v>35</v>
      </c>
      <c r="B352" s="518" t="s">
        <v>1487</v>
      </c>
      <c r="C352" s="518" t="s">
        <v>1</v>
      </c>
      <c r="D352" s="518" t="s">
        <v>2725</v>
      </c>
      <c r="E352" s="518" t="s">
        <v>1344</v>
      </c>
      <c r="F352" s="518" t="s">
        <v>1479</v>
      </c>
    </row>
    <row r="353" spans="1:6" x14ac:dyDescent="0.25">
      <c r="A353" s="5" t="s">
        <v>36</v>
      </c>
      <c r="B353" s="877" t="s">
        <v>3070</v>
      </c>
      <c r="C353" s="877" t="s">
        <v>21</v>
      </c>
      <c r="D353" s="877" t="s">
        <v>3071</v>
      </c>
      <c r="E353" s="873" t="s">
        <v>3045</v>
      </c>
      <c r="F353" s="877" t="s">
        <v>3072</v>
      </c>
    </row>
    <row r="354" spans="1:6" x14ac:dyDescent="0.25">
      <c r="A354" s="5" t="s">
        <v>37</v>
      </c>
      <c r="B354" s="877" t="s">
        <v>3073</v>
      </c>
      <c r="C354" s="877" t="s">
        <v>21</v>
      </c>
      <c r="D354" s="877" t="s">
        <v>3074</v>
      </c>
      <c r="E354" s="873" t="s">
        <v>3045</v>
      </c>
      <c r="F354" s="877" t="s">
        <v>3075</v>
      </c>
    </row>
    <row r="355" spans="1:6" x14ac:dyDescent="0.25">
      <c r="A355" s="435" t="s">
        <v>3253</v>
      </c>
      <c r="B355" s="436"/>
      <c r="C355" s="436"/>
      <c r="D355" s="436"/>
      <c r="E355" s="437"/>
      <c r="F355" s="436"/>
    </row>
    <row r="356" spans="1:6" ht="17.45" customHeight="1" x14ac:dyDescent="0.25">
      <c r="A356" s="5" t="s">
        <v>39</v>
      </c>
      <c r="B356" s="860" t="s">
        <v>2118</v>
      </c>
      <c r="C356" s="860" t="s">
        <v>21</v>
      </c>
      <c r="D356" s="860" t="s">
        <v>2269</v>
      </c>
      <c r="E356" s="860" t="s">
        <v>2488</v>
      </c>
      <c r="F356" s="860" t="s">
        <v>3076</v>
      </c>
    </row>
    <row r="357" spans="1:6" ht="20.45" customHeight="1" x14ac:dyDescent="0.25">
      <c r="A357" s="5" t="s">
        <v>38</v>
      </c>
      <c r="B357" s="860" t="s">
        <v>2119</v>
      </c>
      <c r="C357" s="860" t="s">
        <v>21</v>
      </c>
      <c r="D357" s="860" t="s">
        <v>2270</v>
      </c>
      <c r="E357" s="860" t="s">
        <v>2488</v>
      </c>
      <c r="F357" s="860" t="s">
        <v>3077</v>
      </c>
    </row>
    <row r="358" spans="1:6" x14ac:dyDescent="0.25">
      <c r="A358" s="72" t="s">
        <v>40</v>
      </c>
      <c r="B358" s="1148" t="s">
        <v>2089</v>
      </c>
      <c r="C358" s="1148" t="s">
        <v>1990</v>
      </c>
      <c r="D358" s="5"/>
      <c r="E358" s="5"/>
      <c r="F358" s="5"/>
    </row>
    <row r="359" spans="1:6" x14ac:dyDescent="0.25">
      <c r="A359" s="72" t="s">
        <v>41</v>
      </c>
      <c r="B359" s="1148" t="s">
        <v>2089</v>
      </c>
      <c r="C359" s="1148" t="s">
        <v>1990</v>
      </c>
      <c r="D359" s="5"/>
      <c r="E359" s="5"/>
      <c r="F359" s="5"/>
    </row>
    <row r="360" spans="1:6" x14ac:dyDescent="0.25">
      <c r="A360" s="645" t="s">
        <v>3267</v>
      </c>
      <c r="B360" s="572"/>
      <c r="C360" s="14"/>
      <c r="D360" s="14"/>
      <c r="E360" s="14"/>
      <c r="F360" s="14"/>
    </row>
    <row r="361" spans="1:6" ht="19.5" customHeight="1" x14ac:dyDescent="0.25">
      <c r="A361" s="5" t="s">
        <v>34</v>
      </c>
      <c r="B361" s="1210" t="s">
        <v>3109</v>
      </c>
      <c r="C361" s="1210" t="s">
        <v>53</v>
      </c>
      <c r="D361" s="1210" t="s">
        <v>159</v>
      </c>
      <c r="E361" s="1210" t="s">
        <v>74</v>
      </c>
      <c r="F361" s="18" t="s">
        <v>160</v>
      </c>
    </row>
    <row r="362" spans="1:6" ht="17.45" customHeight="1" x14ac:dyDescent="0.25">
      <c r="A362" s="5" t="s">
        <v>35</v>
      </c>
      <c r="B362" s="1210" t="s">
        <v>3110</v>
      </c>
      <c r="C362" s="1210" t="s">
        <v>53</v>
      </c>
      <c r="D362" s="1210" t="s">
        <v>159</v>
      </c>
      <c r="E362" s="1210" t="s">
        <v>74</v>
      </c>
      <c r="F362" s="1210" t="s">
        <v>160</v>
      </c>
    </row>
    <row r="363" spans="1:6" x14ac:dyDescent="0.25">
      <c r="A363" s="5" t="s">
        <v>36</v>
      </c>
      <c r="B363" s="518" t="s">
        <v>1490</v>
      </c>
      <c r="C363" s="518" t="s">
        <v>1</v>
      </c>
      <c r="D363" s="518" t="s">
        <v>2726</v>
      </c>
      <c r="E363" s="518" t="s">
        <v>1327</v>
      </c>
      <c r="F363" s="518" t="s">
        <v>1482</v>
      </c>
    </row>
    <row r="364" spans="1:6" x14ac:dyDescent="0.25">
      <c r="A364" s="5" t="s">
        <v>37</v>
      </c>
      <c r="B364" s="518" t="s">
        <v>1493</v>
      </c>
      <c r="C364" s="518" t="s">
        <v>1</v>
      </c>
      <c r="D364" s="518" t="s">
        <v>2250</v>
      </c>
      <c r="E364" s="518" t="s">
        <v>1327</v>
      </c>
      <c r="F364" s="741" t="s">
        <v>2727</v>
      </c>
    </row>
    <row r="365" spans="1:6" x14ac:dyDescent="0.25">
      <c r="A365" s="435" t="s">
        <v>3253</v>
      </c>
      <c r="B365" s="436"/>
      <c r="C365" s="436"/>
      <c r="D365" s="436"/>
      <c r="E365" s="437"/>
      <c r="F365" s="436"/>
    </row>
    <row r="366" spans="1:6" x14ac:dyDescent="0.25">
      <c r="A366" s="18" t="s">
        <v>39</v>
      </c>
      <c r="B366" s="988" t="s">
        <v>2923</v>
      </c>
      <c r="C366" s="988" t="s">
        <v>5</v>
      </c>
      <c r="D366" s="988" t="s">
        <v>1253</v>
      </c>
      <c r="E366" s="988" t="s">
        <v>1170</v>
      </c>
      <c r="F366" s="988" t="s">
        <v>1254</v>
      </c>
    </row>
    <row r="367" spans="1:6" x14ac:dyDescent="0.25">
      <c r="A367" s="18" t="s">
        <v>38</v>
      </c>
      <c r="B367" s="988" t="s">
        <v>2924</v>
      </c>
      <c r="C367" s="988" t="s">
        <v>5</v>
      </c>
      <c r="D367" s="988" t="s">
        <v>1256</v>
      </c>
      <c r="E367" s="988" t="s">
        <v>1170</v>
      </c>
      <c r="F367" s="988" t="s">
        <v>1257</v>
      </c>
    </row>
    <row r="368" spans="1:6" x14ac:dyDescent="0.25">
      <c r="A368" s="74" t="s">
        <v>40</v>
      </c>
      <c r="B368" s="1439" t="s">
        <v>3342</v>
      </c>
      <c r="C368" s="1439" t="s">
        <v>3287</v>
      </c>
      <c r="D368" s="1445"/>
      <c r="E368" s="1446"/>
      <c r="F368" s="1445"/>
    </row>
    <row r="369" spans="1:6" x14ac:dyDescent="0.25">
      <c r="A369" s="74" t="s">
        <v>41</v>
      </c>
      <c r="B369" s="1439" t="s">
        <v>3343</v>
      </c>
      <c r="C369" s="1439" t="s">
        <v>3287</v>
      </c>
      <c r="D369" s="1445"/>
      <c r="E369" s="1446"/>
      <c r="F369" s="1445"/>
    </row>
    <row r="370" spans="1:6" x14ac:dyDescent="0.25">
      <c r="A370" s="645" t="s">
        <v>2611</v>
      </c>
      <c r="B370" s="572"/>
      <c r="C370" s="14"/>
      <c r="D370" s="14"/>
      <c r="E370" s="14"/>
      <c r="F370" s="14"/>
    </row>
    <row r="371" spans="1:6" ht="20.45" customHeight="1" x14ac:dyDescent="0.25">
      <c r="A371" s="18" t="s">
        <v>34</v>
      </c>
      <c r="B371" s="987" t="s">
        <v>2262</v>
      </c>
      <c r="C371" s="987" t="s">
        <v>5</v>
      </c>
      <c r="D371" s="987" t="s">
        <v>1259</v>
      </c>
      <c r="E371" s="987" t="s">
        <v>1170</v>
      </c>
      <c r="F371" s="990" t="s">
        <v>1260</v>
      </c>
    </row>
    <row r="372" spans="1:6" ht="21.6" customHeight="1" x14ac:dyDescent="0.25">
      <c r="A372" s="18" t="s">
        <v>35</v>
      </c>
      <c r="B372" s="987" t="s">
        <v>2263</v>
      </c>
      <c r="C372" s="987" t="s">
        <v>5</v>
      </c>
      <c r="D372" s="987" t="s">
        <v>1262</v>
      </c>
      <c r="E372" s="987" t="s">
        <v>1170</v>
      </c>
      <c r="F372" s="990" t="s">
        <v>1263</v>
      </c>
    </row>
    <row r="373" spans="1:6" ht="25.5" customHeight="1" x14ac:dyDescent="0.25">
      <c r="A373" s="18" t="s">
        <v>36</v>
      </c>
      <c r="B373" s="840" t="s">
        <v>2110</v>
      </c>
      <c r="C373" s="840" t="s">
        <v>20</v>
      </c>
      <c r="D373" s="840" t="s">
        <v>356</v>
      </c>
      <c r="E373" s="840" t="s">
        <v>2172</v>
      </c>
      <c r="F373" s="840" t="s">
        <v>2856</v>
      </c>
    </row>
    <row r="374" spans="1:6" ht="25.5" customHeight="1" x14ac:dyDescent="0.25">
      <c r="A374" s="18" t="s">
        <v>37</v>
      </c>
      <c r="B374" s="840" t="s">
        <v>2111</v>
      </c>
      <c r="C374" s="840" t="s">
        <v>20</v>
      </c>
      <c r="D374" s="840" t="s">
        <v>359</v>
      </c>
      <c r="E374" s="840" t="s">
        <v>2172</v>
      </c>
      <c r="F374" s="840" t="s">
        <v>2856</v>
      </c>
    </row>
    <row r="375" spans="1:6" x14ac:dyDescent="0.25">
      <c r="A375" s="470" t="s">
        <v>3253</v>
      </c>
      <c r="B375" s="436"/>
      <c r="C375" s="436"/>
      <c r="D375" s="436"/>
      <c r="E375" s="437"/>
      <c r="F375" s="436"/>
    </row>
    <row r="376" spans="1:6" ht="21.95" customHeight="1" x14ac:dyDescent="0.25">
      <c r="A376" s="18" t="s">
        <v>39</v>
      </c>
      <c r="B376" s="1028" t="s">
        <v>3140</v>
      </c>
      <c r="C376" s="1042" t="s">
        <v>3142</v>
      </c>
      <c r="D376" s="1042" t="s">
        <v>3144</v>
      </c>
      <c r="E376" s="1042" t="s">
        <v>3146</v>
      </c>
      <c r="F376" s="1042" t="s">
        <v>1265</v>
      </c>
    </row>
    <row r="377" spans="1:6" ht="27.95" customHeight="1" x14ac:dyDescent="0.25">
      <c r="A377" s="18" t="s">
        <v>38</v>
      </c>
      <c r="B377" s="1046" t="s">
        <v>3141</v>
      </c>
      <c r="C377" s="1042" t="s">
        <v>3142</v>
      </c>
      <c r="D377" s="1042" t="s">
        <v>3145</v>
      </c>
      <c r="E377" s="1042" t="s">
        <v>3146</v>
      </c>
      <c r="F377" s="1047" t="s">
        <v>2346</v>
      </c>
    </row>
    <row r="378" spans="1:6" x14ac:dyDescent="0.25">
      <c r="A378" s="74" t="s">
        <v>40</v>
      </c>
      <c r="B378" s="1028" t="s">
        <v>3140</v>
      </c>
      <c r="C378" s="1042" t="s">
        <v>3143</v>
      </c>
      <c r="D378" s="1042" t="s">
        <v>3144</v>
      </c>
      <c r="E378" s="1042" t="s">
        <v>3146</v>
      </c>
      <c r="F378" s="1028" t="s">
        <v>1265</v>
      </c>
    </row>
    <row r="379" spans="1:6" x14ac:dyDescent="0.25">
      <c r="A379" s="74" t="s">
        <v>41</v>
      </c>
      <c r="B379" s="1046" t="s">
        <v>3141</v>
      </c>
      <c r="C379" s="1042" t="s">
        <v>3143</v>
      </c>
      <c r="D379" s="1042" t="s">
        <v>3145</v>
      </c>
      <c r="E379" s="1042" t="s">
        <v>3146</v>
      </c>
      <c r="F379" s="1028" t="s">
        <v>2346</v>
      </c>
    </row>
    <row r="380" spans="1:6" x14ac:dyDescent="0.25">
      <c r="A380" s="645" t="s">
        <v>3268</v>
      </c>
      <c r="B380" s="572"/>
      <c r="C380" s="14"/>
      <c r="D380" s="14"/>
      <c r="E380" s="14"/>
      <c r="F380" s="14"/>
    </row>
    <row r="381" spans="1:6" x14ac:dyDescent="0.25">
      <c r="A381" s="70" t="s">
        <v>34</v>
      </c>
      <c r="B381" s="848" t="s">
        <v>2014</v>
      </c>
      <c r="C381" s="849" t="s">
        <v>1896</v>
      </c>
      <c r="D381" s="850"/>
      <c r="E381" s="851" t="s">
        <v>1327</v>
      </c>
      <c r="F381" s="16"/>
    </row>
    <row r="382" spans="1:6" x14ac:dyDescent="0.25">
      <c r="A382" s="70" t="s">
        <v>35</v>
      </c>
      <c r="B382" s="848" t="s">
        <v>2014</v>
      </c>
      <c r="C382" s="849" t="s">
        <v>1896</v>
      </c>
      <c r="D382" s="850"/>
      <c r="E382" s="851" t="s">
        <v>1327</v>
      </c>
      <c r="F382" s="16"/>
    </row>
    <row r="383" spans="1:6" x14ac:dyDescent="0.25">
      <c r="A383" s="70" t="s">
        <v>36</v>
      </c>
      <c r="B383" s="849" t="s">
        <v>2013</v>
      </c>
      <c r="C383" s="849" t="s">
        <v>1898</v>
      </c>
      <c r="D383" s="850"/>
      <c r="E383" s="852" t="s">
        <v>1899</v>
      </c>
      <c r="F383" s="587"/>
    </row>
    <row r="384" spans="1:6" x14ac:dyDescent="0.25">
      <c r="A384" s="70" t="s">
        <v>37</v>
      </c>
      <c r="B384" s="849" t="s">
        <v>2013</v>
      </c>
      <c r="C384" s="849" t="s">
        <v>1898</v>
      </c>
      <c r="D384" s="850"/>
      <c r="E384" s="852" t="s">
        <v>1899</v>
      </c>
      <c r="F384" s="587"/>
    </row>
    <row r="385" spans="1:6" ht="15.6" customHeight="1" x14ac:dyDescent="0.25">
      <c r="A385" s="470" t="s">
        <v>3253</v>
      </c>
      <c r="B385" s="436"/>
      <c r="C385" s="436"/>
      <c r="D385" s="436"/>
      <c r="E385" s="437"/>
      <c r="F385" s="436"/>
    </row>
    <row r="386" spans="1:6" ht="15.6" customHeight="1" x14ac:dyDescent="0.25">
      <c r="A386" s="18" t="s">
        <v>39</v>
      </c>
      <c r="B386" s="718" t="s">
        <v>2835</v>
      </c>
      <c r="C386" s="718" t="s">
        <v>2799</v>
      </c>
      <c r="D386" s="718" t="s">
        <v>2833</v>
      </c>
      <c r="E386" s="718" t="s">
        <v>2801</v>
      </c>
      <c r="F386" s="718" t="s">
        <v>2837</v>
      </c>
    </row>
    <row r="387" spans="1:6" ht="15.6" customHeight="1" x14ac:dyDescent="0.25">
      <c r="A387" s="5" t="s">
        <v>38</v>
      </c>
      <c r="B387" s="718" t="s">
        <v>2836</v>
      </c>
      <c r="C387" s="718" t="s">
        <v>2799</v>
      </c>
      <c r="D387" s="718" t="s">
        <v>2834</v>
      </c>
      <c r="E387" s="718" t="s">
        <v>2801</v>
      </c>
      <c r="F387" s="718" t="s">
        <v>2838</v>
      </c>
    </row>
    <row r="388" spans="1:6" ht="15.6" customHeight="1" x14ac:dyDescent="0.25">
      <c r="A388" s="72" t="s">
        <v>40</v>
      </c>
      <c r="B388" s="718" t="s">
        <v>2835</v>
      </c>
      <c r="C388" s="718" t="s">
        <v>2800</v>
      </c>
      <c r="D388" s="718" t="s">
        <v>2833</v>
      </c>
      <c r="E388" s="718" t="s">
        <v>2801</v>
      </c>
      <c r="F388" s="718" t="s">
        <v>2837</v>
      </c>
    </row>
    <row r="389" spans="1:6" ht="15.6" customHeight="1" x14ac:dyDescent="0.25">
      <c r="A389" s="72" t="s">
        <v>41</v>
      </c>
      <c r="B389" s="718" t="s">
        <v>2836</v>
      </c>
      <c r="C389" s="718" t="s">
        <v>2800</v>
      </c>
      <c r="D389" s="718" t="s">
        <v>2834</v>
      </c>
      <c r="E389" s="718" t="s">
        <v>2801</v>
      </c>
      <c r="F389" s="718" t="s">
        <v>2838</v>
      </c>
    </row>
    <row r="390" spans="1:6" x14ac:dyDescent="0.25">
      <c r="A390" s="645" t="s">
        <v>3269</v>
      </c>
      <c r="B390" s="572"/>
      <c r="C390" s="14"/>
      <c r="D390" s="14"/>
      <c r="E390" s="14"/>
      <c r="F390" s="14"/>
    </row>
    <row r="391" spans="1:6" x14ac:dyDescent="0.25">
      <c r="A391" s="5" t="s">
        <v>34</v>
      </c>
      <c r="B391" s="1269"/>
      <c r="C391" s="1269" t="s">
        <v>1991</v>
      </c>
      <c r="D391" s="1269"/>
      <c r="E391" s="673"/>
      <c r="F391" s="1052"/>
    </row>
    <row r="392" spans="1:6" x14ac:dyDescent="0.25">
      <c r="A392" s="5" t="s">
        <v>35</v>
      </c>
      <c r="B392" s="1269"/>
      <c r="C392" s="1269" t="s">
        <v>1991</v>
      </c>
      <c r="D392" s="1269"/>
      <c r="E392" s="673"/>
      <c r="F392" s="1052"/>
    </row>
    <row r="393" spans="1:6" x14ac:dyDescent="0.25">
      <c r="A393" s="5" t="s">
        <v>36</v>
      </c>
      <c r="B393" s="1213" t="s">
        <v>3112</v>
      </c>
      <c r="C393" s="1207" t="s">
        <v>53</v>
      </c>
      <c r="D393" s="1213" t="s">
        <v>3111</v>
      </c>
      <c r="E393" s="1213" t="s">
        <v>74</v>
      </c>
      <c r="F393" s="1296" t="s">
        <v>164</v>
      </c>
    </row>
    <row r="394" spans="1:6" x14ac:dyDescent="0.25">
      <c r="A394" s="5" t="s">
        <v>37</v>
      </c>
      <c r="B394" s="1213" t="s">
        <v>3113</v>
      </c>
      <c r="C394" s="1207" t="s">
        <v>53</v>
      </c>
      <c r="D394" s="1213" t="s">
        <v>3111</v>
      </c>
      <c r="E394" s="1213" t="s">
        <v>74</v>
      </c>
      <c r="F394" s="1213" t="s">
        <v>164</v>
      </c>
    </row>
    <row r="395" spans="1:6" ht="21" customHeight="1" x14ac:dyDescent="0.25">
      <c r="A395" s="435" t="s">
        <v>3253</v>
      </c>
      <c r="B395" s="436"/>
      <c r="C395" s="436"/>
      <c r="D395" s="436"/>
      <c r="E395" s="437"/>
      <c r="F395" s="436"/>
    </row>
    <row r="396" spans="1:6" ht="15.6" customHeight="1" x14ac:dyDescent="0.25">
      <c r="A396" s="5" t="s">
        <v>39</v>
      </c>
      <c r="B396" s="1148" t="s">
        <v>2090</v>
      </c>
      <c r="C396" s="1147" t="s">
        <v>1988</v>
      </c>
      <c r="D396" s="21"/>
      <c r="E396" s="562"/>
      <c r="F396" s="81"/>
    </row>
    <row r="397" spans="1:6" ht="15.6" customHeight="1" x14ac:dyDescent="0.25">
      <c r="A397" s="5" t="s">
        <v>38</v>
      </c>
      <c r="B397" s="1148" t="s">
        <v>2090</v>
      </c>
      <c r="C397" s="1147" t="s">
        <v>1988</v>
      </c>
      <c r="D397" s="21"/>
      <c r="E397" s="562"/>
      <c r="F397" s="81"/>
    </row>
    <row r="398" spans="1:6" ht="15.6" customHeight="1" x14ac:dyDescent="0.25">
      <c r="A398" s="72" t="s">
        <v>40</v>
      </c>
      <c r="B398" s="1148" t="s">
        <v>2091</v>
      </c>
      <c r="C398" s="1148" t="s">
        <v>1986</v>
      </c>
      <c r="D398" s="32"/>
      <c r="E398" s="38"/>
      <c r="F398" s="5"/>
    </row>
    <row r="399" spans="1:6" ht="15.6" customHeight="1" x14ac:dyDescent="0.25">
      <c r="A399" s="72" t="s">
        <v>41</v>
      </c>
      <c r="B399" s="1148" t="s">
        <v>2091</v>
      </c>
      <c r="C399" s="1148" t="s">
        <v>1986</v>
      </c>
      <c r="D399" s="32"/>
      <c r="E399" s="38"/>
      <c r="F399" s="5"/>
    </row>
    <row r="400" spans="1:6" x14ac:dyDescent="0.25">
      <c r="A400" s="59" t="s">
        <v>24</v>
      </c>
      <c r="B400" s="59"/>
      <c r="C400" s="59"/>
      <c r="D400" s="59"/>
      <c r="E400" s="59"/>
      <c r="F400" s="59"/>
    </row>
    <row r="401" spans="1:6" x14ac:dyDescent="0.25">
      <c r="A401" s="11" t="s">
        <v>3</v>
      </c>
      <c r="B401" s="11" t="s">
        <v>6</v>
      </c>
      <c r="C401" s="11" t="s">
        <v>7</v>
      </c>
      <c r="D401" s="11" t="s">
        <v>8</v>
      </c>
      <c r="E401" s="12" t="s">
        <v>4</v>
      </c>
      <c r="F401" s="11" t="s">
        <v>11</v>
      </c>
    </row>
    <row r="402" spans="1:6" x14ac:dyDescent="0.25">
      <c r="A402" s="645" t="s">
        <v>2609</v>
      </c>
      <c r="B402" s="645"/>
      <c r="C402" s="572"/>
      <c r="D402" s="14"/>
      <c r="E402" s="14"/>
      <c r="F402" s="14"/>
    </row>
    <row r="403" spans="1:6" x14ac:dyDescent="0.25">
      <c r="A403" s="5" t="s">
        <v>34</v>
      </c>
      <c r="B403" s="721" t="s">
        <v>2728</v>
      </c>
      <c r="C403" s="721" t="s">
        <v>1</v>
      </c>
      <c r="D403" s="721" t="s">
        <v>2729</v>
      </c>
      <c r="E403" s="721" t="s">
        <v>1350</v>
      </c>
      <c r="F403" s="721" t="s">
        <v>2730</v>
      </c>
    </row>
    <row r="404" spans="1:6" x14ac:dyDescent="0.25">
      <c r="A404" s="5" t="s">
        <v>35</v>
      </c>
      <c r="B404" s="721" t="s">
        <v>2731</v>
      </c>
      <c r="C404" s="721" t="s">
        <v>1</v>
      </c>
      <c r="D404" s="721" t="s">
        <v>1491</v>
      </c>
      <c r="E404" s="721" t="s">
        <v>1350</v>
      </c>
      <c r="F404" s="721" t="s">
        <v>2732</v>
      </c>
    </row>
    <row r="405" spans="1:6" x14ac:dyDescent="0.25">
      <c r="A405" s="5" t="s">
        <v>36</v>
      </c>
      <c r="B405" s="1213" t="s">
        <v>3115</v>
      </c>
      <c r="C405" s="1213" t="s">
        <v>53</v>
      </c>
      <c r="D405" s="1213" t="s">
        <v>3114</v>
      </c>
      <c r="E405" s="1213" t="s">
        <v>74</v>
      </c>
      <c r="F405" s="1213" t="s">
        <v>164</v>
      </c>
    </row>
    <row r="406" spans="1:6" x14ac:dyDescent="0.25">
      <c r="A406" s="5" t="s">
        <v>37</v>
      </c>
      <c r="B406" s="1213" t="s">
        <v>3116</v>
      </c>
      <c r="C406" s="1213" t="s">
        <v>53</v>
      </c>
      <c r="D406" s="1213" t="s">
        <v>3114</v>
      </c>
      <c r="E406" s="1213" t="s">
        <v>74</v>
      </c>
      <c r="F406" s="1213" t="s">
        <v>164</v>
      </c>
    </row>
    <row r="407" spans="1:6" x14ac:dyDescent="0.25">
      <c r="A407" s="435" t="s">
        <v>3253</v>
      </c>
      <c r="B407" s="436"/>
      <c r="C407" s="436"/>
      <c r="D407" s="436"/>
      <c r="E407" s="437"/>
      <c r="F407" s="436"/>
    </row>
    <row r="408" spans="1:6" x14ac:dyDescent="0.25">
      <c r="A408" s="5" t="s">
        <v>39</v>
      </c>
      <c r="B408" s="1439" t="s">
        <v>3344</v>
      </c>
      <c r="C408" s="1439" t="s">
        <v>3287</v>
      </c>
      <c r="D408" s="1447"/>
      <c r="E408" s="1448"/>
      <c r="F408" s="1447"/>
    </row>
    <row r="409" spans="1:6" x14ac:dyDescent="0.25">
      <c r="A409" s="5" t="s">
        <v>38</v>
      </c>
      <c r="B409" s="1439" t="s">
        <v>3345</v>
      </c>
      <c r="C409" s="1439" t="s">
        <v>3287</v>
      </c>
      <c r="D409" s="1449"/>
      <c r="E409" s="1448"/>
      <c r="F409" s="1447"/>
    </row>
    <row r="410" spans="1:6" x14ac:dyDescent="0.25">
      <c r="A410" s="72" t="s">
        <v>40</v>
      </c>
      <c r="B410" s="1148" t="s">
        <v>2089</v>
      </c>
      <c r="C410" s="1148" t="s">
        <v>1990</v>
      </c>
      <c r="D410" s="5"/>
      <c r="E410" s="5"/>
      <c r="F410" s="5"/>
    </row>
    <row r="411" spans="1:6" x14ac:dyDescent="0.25">
      <c r="A411" s="72" t="s">
        <v>41</v>
      </c>
      <c r="B411" s="1148" t="s">
        <v>2089</v>
      </c>
      <c r="C411" s="1148" t="s">
        <v>1990</v>
      </c>
      <c r="D411" s="5"/>
      <c r="E411" s="5"/>
      <c r="F411" s="5"/>
    </row>
    <row r="412" spans="1:6" x14ac:dyDescent="0.25">
      <c r="A412" s="645" t="s">
        <v>3267</v>
      </c>
      <c r="B412" s="572"/>
      <c r="C412" s="14"/>
      <c r="D412" s="14"/>
      <c r="E412" s="14"/>
      <c r="F412" s="14"/>
    </row>
    <row r="413" spans="1:6" x14ac:dyDescent="0.25">
      <c r="A413" s="5" t="s">
        <v>34</v>
      </c>
      <c r="B413" s="74"/>
      <c r="C413" s="67" t="s">
        <v>1991</v>
      </c>
      <c r="D413" s="74"/>
      <c r="E413" s="74"/>
      <c r="F413" s="74"/>
    </row>
    <row r="414" spans="1:6" x14ac:dyDescent="0.25">
      <c r="A414" s="5" t="s">
        <v>35</v>
      </c>
      <c r="B414" s="988" t="s">
        <v>2264</v>
      </c>
      <c r="C414" s="991" t="s">
        <v>5</v>
      </c>
      <c r="D414" s="988" t="s">
        <v>1269</v>
      </c>
      <c r="E414" s="991" t="s">
        <v>1170</v>
      </c>
      <c r="F414" s="988" t="s">
        <v>2925</v>
      </c>
    </row>
    <row r="415" spans="1:6" x14ac:dyDescent="0.25">
      <c r="A415" s="5" t="s">
        <v>36</v>
      </c>
      <c r="B415" s="721" t="s">
        <v>2733</v>
      </c>
      <c r="C415" s="726" t="s">
        <v>1</v>
      </c>
      <c r="D415" s="742" t="s">
        <v>2734</v>
      </c>
      <c r="E415" s="721" t="s">
        <v>1344</v>
      </c>
      <c r="F415" s="742" t="s">
        <v>2735</v>
      </c>
    </row>
    <row r="416" spans="1:6" x14ac:dyDescent="0.25">
      <c r="A416" s="5" t="s">
        <v>37</v>
      </c>
      <c r="B416" s="721" t="s">
        <v>2736</v>
      </c>
      <c r="C416" s="726" t="s">
        <v>1</v>
      </c>
      <c r="D416" s="742" t="s">
        <v>1496</v>
      </c>
      <c r="E416" s="721" t="s">
        <v>1344</v>
      </c>
      <c r="F416" s="742" t="s">
        <v>1497</v>
      </c>
    </row>
    <row r="417" spans="1:6" x14ac:dyDescent="0.25">
      <c r="A417" s="435" t="s">
        <v>3253</v>
      </c>
      <c r="B417" s="436"/>
      <c r="C417" s="436"/>
      <c r="D417" s="436"/>
      <c r="E417" s="437"/>
      <c r="F417" s="436"/>
    </row>
    <row r="418" spans="1:6" x14ac:dyDescent="0.25">
      <c r="A418" s="18" t="s">
        <v>39</v>
      </c>
      <c r="B418" s="1198" t="s">
        <v>3078</v>
      </c>
      <c r="C418" s="873" t="s">
        <v>21</v>
      </c>
      <c r="D418" s="1199" t="s">
        <v>3079</v>
      </c>
      <c r="E418" s="1200" t="s">
        <v>2488</v>
      </c>
      <c r="F418" s="1199" t="s">
        <v>3080</v>
      </c>
    </row>
    <row r="419" spans="1:6" x14ac:dyDescent="0.25">
      <c r="A419" s="18" t="s">
        <v>38</v>
      </c>
      <c r="B419" s="1198" t="s">
        <v>2120</v>
      </c>
      <c r="C419" s="873" t="s">
        <v>21</v>
      </c>
      <c r="D419" s="1201" t="s">
        <v>2273</v>
      </c>
      <c r="E419" s="1200" t="s">
        <v>2487</v>
      </c>
      <c r="F419" s="1199" t="s">
        <v>3081</v>
      </c>
    </row>
    <row r="420" spans="1:6" x14ac:dyDescent="0.25">
      <c r="A420" s="74" t="s">
        <v>40</v>
      </c>
      <c r="B420" s="1198" t="s">
        <v>2121</v>
      </c>
      <c r="C420" s="873" t="s">
        <v>21</v>
      </c>
      <c r="D420" s="1202" t="s">
        <v>2272</v>
      </c>
      <c r="E420" s="1202" t="s">
        <v>2487</v>
      </c>
      <c r="F420" s="1202" t="s">
        <v>3082</v>
      </c>
    </row>
    <row r="421" spans="1:6" x14ac:dyDescent="0.25">
      <c r="A421" s="74" t="s">
        <v>41</v>
      </c>
      <c r="B421" s="1198" t="s">
        <v>2122</v>
      </c>
      <c r="C421" s="873" t="s">
        <v>21</v>
      </c>
      <c r="D421" s="1202" t="s">
        <v>2271</v>
      </c>
      <c r="E421" s="1202" t="s">
        <v>2487</v>
      </c>
      <c r="F421" s="1202" t="s">
        <v>3083</v>
      </c>
    </row>
    <row r="422" spans="1:6" x14ac:dyDescent="0.25">
      <c r="A422" s="645" t="s">
        <v>2611</v>
      </c>
      <c r="B422" s="572"/>
      <c r="C422" s="14"/>
      <c r="D422" s="14"/>
      <c r="E422" s="14"/>
      <c r="F422" s="14"/>
    </row>
    <row r="423" spans="1:6" x14ac:dyDescent="0.25">
      <c r="A423" s="18" t="s">
        <v>34</v>
      </c>
      <c r="B423" s="1439" t="s">
        <v>3346</v>
      </c>
      <c r="C423" s="1439" t="s">
        <v>3287</v>
      </c>
      <c r="D423" s="1443"/>
      <c r="E423" s="1443"/>
      <c r="F423" s="1443"/>
    </row>
    <row r="424" spans="1:6" x14ac:dyDescent="0.25">
      <c r="A424" s="18" t="s">
        <v>35</v>
      </c>
      <c r="B424" s="1439" t="s">
        <v>3347</v>
      </c>
      <c r="C424" s="1439" t="s">
        <v>3287</v>
      </c>
      <c r="D424" s="1443"/>
      <c r="E424" s="1450"/>
      <c r="F424" s="1443"/>
    </row>
    <row r="425" spans="1:6" x14ac:dyDescent="0.25">
      <c r="A425" s="18" t="s">
        <v>36</v>
      </c>
      <c r="B425" s="74"/>
      <c r="C425" s="67" t="s">
        <v>1991</v>
      </c>
      <c r="D425" s="24"/>
      <c r="E425" s="74"/>
      <c r="F425" s="24"/>
    </row>
    <row r="426" spans="1:6" x14ac:dyDescent="0.25">
      <c r="A426" s="18" t="s">
        <v>37</v>
      </c>
      <c r="B426" s="74"/>
      <c r="C426" s="67" t="s">
        <v>1991</v>
      </c>
      <c r="D426" s="24"/>
      <c r="E426" s="74"/>
      <c r="F426" s="24"/>
    </row>
    <row r="427" spans="1:6" x14ac:dyDescent="0.25">
      <c r="A427" s="470" t="s">
        <v>3253</v>
      </c>
      <c r="B427" s="436"/>
      <c r="C427" s="552"/>
      <c r="D427" s="436"/>
      <c r="E427" s="437"/>
      <c r="F427" s="436"/>
    </row>
    <row r="428" spans="1:6" x14ac:dyDescent="0.25">
      <c r="A428" s="18" t="s">
        <v>39</v>
      </c>
      <c r="B428" s="16"/>
      <c r="C428" s="67" t="s">
        <v>1991</v>
      </c>
      <c r="D428" s="23"/>
      <c r="E428" s="713"/>
      <c r="F428" s="23"/>
    </row>
    <row r="429" spans="1:6" x14ac:dyDescent="0.25">
      <c r="A429" s="18" t="s">
        <v>38</v>
      </c>
      <c r="B429" s="72"/>
      <c r="C429" s="67" t="s">
        <v>1991</v>
      </c>
      <c r="D429" s="72"/>
      <c r="E429" s="72"/>
      <c r="F429" s="67"/>
    </row>
    <row r="430" spans="1:6" x14ac:dyDescent="0.25">
      <c r="A430" s="74" t="s">
        <v>40</v>
      </c>
      <c r="B430" s="1148" t="s">
        <v>2090</v>
      </c>
      <c r="C430" s="1148" t="s">
        <v>1988</v>
      </c>
      <c r="D430" s="5"/>
      <c r="E430" s="5"/>
      <c r="F430" s="5"/>
    </row>
    <row r="431" spans="1:6" x14ac:dyDescent="0.25">
      <c r="A431" s="74" t="s">
        <v>41</v>
      </c>
      <c r="B431" s="1148" t="s">
        <v>2090</v>
      </c>
      <c r="C431" s="1148" t="s">
        <v>1988</v>
      </c>
      <c r="D431" s="5"/>
      <c r="E431" s="5"/>
      <c r="F431" s="5"/>
    </row>
    <row r="432" spans="1:6" x14ac:dyDescent="0.25">
      <c r="A432" s="645" t="s">
        <v>3268</v>
      </c>
      <c r="B432" s="572"/>
      <c r="C432" s="14"/>
      <c r="D432" s="14"/>
      <c r="E432" s="14"/>
      <c r="F432" s="14"/>
    </row>
    <row r="433" spans="1:6" x14ac:dyDescent="0.25">
      <c r="A433" s="70" t="s">
        <v>34</v>
      </c>
      <c r="B433" s="848" t="s">
        <v>2014</v>
      </c>
      <c r="C433" s="849" t="s">
        <v>1896</v>
      </c>
      <c r="D433" s="850"/>
      <c r="E433" s="851" t="s">
        <v>1327</v>
      </c>
      <c r="F433" s="16"/>
    </row>
    <row r="434" spans="1:6" x14ac:dyDescent="0.25">
      <c r="A434" s="70" t="s">
        <v>35</v>
      </c>
      <c r="B434" s="848" t="s">
        <v>2014</v>
      </c>
      <c r="C434" s="849" t="s">
        <v>1896</v>
      </c>
      <c r="D434" s="850"/>
      <c r="E434" s="851" t="s">
        <v>1327</v>
      </c>
      <c r="F434" s="16"/>
    </row>
    <row r="435" spans="1:6" x14ac:dyDescent="0.25">
      <c r="A435" s="70" t="s">
        <v>36</v>
      </c>
      <c r="B435" s="849" t="s">
        <v>2013</v>
      </c>
      <c r="C435" s="849" t="s">
        <v>1898</v>
      </c>
      <c r="D435" s="850"/>
      <c r="E435" s="852" t="s">
        <v>1899</v>
      </c>
      <c r="F435" s="587"/>
    </row>
    <row r="436" spans="1:6" x14ac:dyDescent="0.25">
      <c r="A436" s="70" t="s">
        <v>37</v>
      </c>
      <c r="B436" s="849" t="s">
        <v>2013</v>
      </c>
      <c r="C436" s="849" t="s">
        <v>1898</v>
      </c>
      <c r="D436" s="850"/>
      <c r="E436" s="852" t="s">
        <v>1899</v>
      </c>
      <c r="F436" s="587"/>
    </row>
    <row r="437" spans="1:6" x14ac:dyDescent="0.25">
      <c r="A437" s="470" t="s">
        <v>3253</v>
      </c>
      <c r="B437" s="1413"/>
      <c r="C437" s="1413"/>
      <c r="D437" s="436"/>
      <c r="E437" s="437"/>
      <c r="F437" s="436"/>
    </row>
    <row r="438" spans="1:6" x14ac:dyDescent="0.25">
      <c r="A438" s="18" t="s">
        <v>39</v>
      </c>
      <c r="B438" s="718" t="s">
        <v>2839</v>
      </c>
      <c r="C438" s="1428" t="s">
        <v>2799</v>
      </c>
      <c r="D438" s="722" t="s">
        <v>2841</v>
      </c>
      <c r="E438" s="722" t="s">
        <v>2801</v>
      </c>
      <c r="F438" s="718" t="s">
        <v>2843</v>
      </c>
    </row>
    <row r="439" spans="1:6" x14ac:dyDescent="0.25">
      <c r="A439" s="5" t="s">
        <v>38</v>
      </c>
      <c r="B439" s="744" t="s">
        <v>2840</v>
      </c>
      <c r="C439" s="1428" t="s">
        <v>2799</v>
      </c>
      <c r="D439" s="722" t="s">
        <v>2842</v>
      </c>
      <c r="E439" s="722" t="s">
        <v>2801</v>
      </c>
      <c r="F439" s="718" t="s">
        <v>2844</v>
      </c>
    </row>
    <row r="440" spans="1:6" x14ac:dyDescent="0.25">
      <c r="A440" s="72" t="s">
        <v>40</v>
      </c>
      <c r="B440" s="718" t="s">
        <v>2839</v>
      </c>
      <c r="C440" s="1428" t="s">
        <v>2800</v>
      </c>
      <c r="D440" s="722" t="s">
        <v>2841</v>
      </c>
      <c r="E440" s="722" t="s">
        <v>2801</v>
      </c>
      <c r="F440" s="718" t="s">
        <v>2843</v>
      </c>
    </row>
    <row r="441" spans="1:6" x14ac:dyDescent="0.25">
      <c r="A441" s="72" t="s">
        <v>41</v>
      </c>
      <c r="B441" s="718" t="s">
        <v>2840</v>
      </c>
      <c r="C441" s="1428" t="s">
        <v>2800</v>
      </c>
      <c r="D441" s="722" t="s">
        <v>2842</v>
      </c>
      <c r="E441" s="722" t="s">
        <v>2801</v>
      </c>
      <c r="F441" s="718" t="s">
        <v>2844</v>
      </c>
    </row>
    <row r="442" spans="1:6" x14ac:dyDescent="0.25">
      <c r="A442" s="645" t="s">
        <v>3269</v>
      </c>
      <c r="B442" s="14"/>
      <c r="C442" s="14"/>
      <c r="D442" s="14"/>
      <c r="E442" s="14"/>
      <c r="F442" s="14"/>
    </row>
    <row r="443" spans="1:6" x14ac:dyDescent="0.25">
      <c r="A443" s="5" t="s">
        <v>34</v>
      </c>
      <c r="B443" s="74"/>
      <c r="C443" s="74" t="s">
        <v>1991</v>
      </c>
      <c r="D443" s="74"/>
      <c r="E443" s="74"/>
      <c r="F443" s="74"/>
    </row>
    <row r="444" spans="1:6" ht="22.5" customHeight="1" x14ac:dyDescent="0.25">
      <c r="A444" s="5" t="s">
        <v>35</v>
      </c>
      <c r="B444" s="1414"/>
      <c r="C444" s="74" t="s">
        <v>1991</v>
      </c>
      <c r="D444" s="5"/>
      <c r="E444" s="5"/>
      <c r="F444" s="5"/>
    </row>
    <row r="445" spans="1:6" x14ac:dyDescent="0.25">
      <c r="A445" s="5" t="s">
        <v>36</v>
      </c>
      <c r="B445" s="1414"/>
      <c r="C445" s="74" t="s">
        <v>1991</v>
      </c>
      <c r="D445" s="5"/>
      <c r="E445" s="5"/>
      <c r="F445" s="5"/>
    </row>
    <row r="446" spans="1:6" x14ac:dyDescent="0.25">
      <c r="A446" s="5" t="s">
        <v>37</v>
      </c>
      <c r="B446" s="1414"/>
      <c r="C446" s="74" t="s">
        <v>1991</v>
      </c>
      <c r="D446" s="5"/>
      <c r="E446" s="5"/>
      <c r="F446" s="5"/>
    </row>
    <row r="447" spans="1:6" x14ac:dyDescent="0.25">
      <c r="A447" s="435" t="s">
        <v>3253</v>
      </c>
      <c r="B447" s="601"/>
      <c r="C447" s="437"/>
      <c r="D447" s="436"/>
      <c r="E447" s="437"/>
      <c r="F447" s="436"/>
    </row>
    <row r="448" spans="1:6" x14ac:dyDescent="0.25">
      <c r="A448" s="5" t="s">
        <v>39</v>
      </c>
      <c r="B448" s="72"/>
      <c r="C448" s="74" t="s">
        <v>1991</v>
      </c>
      <c r="D448" s="21"/>
      <c r="E448" s="562"/>
      <c r="F448" s="5"/>
    </row>
    <row r="449" spans="1:6" x14ac:dyDescent="0.25">
      <c r="A449" s="5" t="s">
        <v>38</v>
      </c>
      <c r="B449" s="72"/>
      <c r="C449" s="74" t="s">
        <v>1991</v>
      </c>
      <c r="D449" s="21"/>
      <c r="E449" s="562"/>
      <c r="F449" s="5"/>
    </row>
    <row r="450" spans="1:6" x14ac:dyDescent="0.25">
      <c r="A450" s="72" t="s">
        <v>40</v>
      </c>
      <c r="B450" s="1177" t="s">
        <v>2091</v>
      </c>
      <c r="C450" s="1147" t="s">
        <v>1986</v>
      </c>
      <c r="D450" s="511"/>
      <c r="E450" s="698"/>
      <c r="F450" s="5"/>
    </row>
    <row r="451" spans="1:6" x14ac:dyDescent="0.25">
      <c r="A451" s="72" t="s">
        <v>41</v>
      </c>
      <c r="B451" s="1178" t="s">
        <v>2091</v>
      </c>
      <c r="C451" s="1147" t="s">
        <v>1986</v>
      </c>
      <c r="D451" s="701"/>
      <c r="E451" s="702"/>
      <c r="F451" s="5"/>
    </row>
    <row r="452" spans="1:6" x14ac:dyDescent="0.25">
      <c r="A452" s="59" t="s">
        <v>25</v>
      </c>
      <c r="B452" s="59"/>
      <c r="C452" s="59"/>
      <c r="D452" s="59"/>
      <c r="E452" s="59"/>
      <c r="F452" s="59"/>
    </row>
    <row r="453" spans="1:6" x14ac:dyDescent="0.25">
      <c r="A453" s="11" t="s">
        <v>3</v>
      </c>
      <c r="B453" s="11" t="s">
        <v>6</v>
      </c>
      <c r="C453" s="11" t="s">
        <v>7</v>
      </c>
      <c r="D453" s="11" t="s">
        <v>8</v>
      </c>
      <c r="E453" s="12" t="s">
        <v>4</v>
      </c>
      <c r="F453" s="11" t="s">
        <v>11</v>
      </c>
    </row>
    <row r="454" spans="1:6" x14ac:dyDescent="0.25">
      <c r="A454" s="645" t="s">
        <v>2609</v>
      </c>
      <c r="B454" s="645"/>
      <c r="C454" s="572"/>
      <c r="D454" s="14"/>
      <c r="E454" s="14"/>
      <c r="F454" s="14"/>
    </row>
    <row r="455" spans="1:6" ht="15.75" customHeight="1" x14ac:dyDescent="0.25">
      <c r="A455" s="5" t="s">
        <v>34</v>
      </c>
      <c r="B455" s="16"/>
      <c r="C455" s="16" t="s">
        <v>1991</v>
      </c>
      <c r="D455" s="5"/>
      <c r="E455" s="5"/>
      <c r="F455" s="5"/>
    </row>
    <row r="456" spans="1:6" x14ac:dyDescent="0.25">
      <c r="A456" s="5" t="s">
        <v>35</v>
      </c>
      <c r="B456" s="16"/>
      <c r="C456" s="16" t="s">
        <v>1991</v>
      </c>
      <c r="D456" s="5"/>
      <c r="E456" s="5"/>
      <c r="F456" s="5"/>
    </row>
    <row r="457" spans="1:6" x14ac:dyDescent="0.25">
      <c r="A457" s="5" t="s">
        <v>36</v>
      </c>
      <c r="B457" s="16"/>
      <c r="C457" s="16" t="s">
        <v>1991</v>
      </c>
      <c r="D457" s="5"/>
      <c r="E457" s="5"/>
      <c r="F457" s="5"/>
    </row>
    <row r="458" spans="1:6" x14ac:dyDescent="0.25">
      <c r="A458" s="5" t="s">
        <v>37</v>
      </c>
      <c r="B458" s="16"/>
      <c r="C458" s="16" t="s">
        <v>1991</v>
      </c>
      <c r="D458" s="5"/>
      <c r="E458" s="5"/>
      <c r="F458" s="5"/>
    </row>
    <row r="459" spans="1:6" x14ac:dyDescent="0.25">
      <c r="A459" s="435" t="s">
        <v>3253</v>
      </c>
      <c r="B459" s="436"/>
      <c r="C459" s="436"/>
      <c r="D459" s="436"/>
      <c r="E459" s="437"/>
      <c r="F459" s="436"/>
    </row>
    <row r="460" spans="1:6" x14ac:dyDescent="0.25">
      <c r="A460" s="5" t="s">
        <v>39</v>
      </c>
      <c r="B460" s="16"/>
      <c r="C460" s="16" t="s">
        <v>1991</v>
      </c>
      <c r="D460" s="23"/>
      <c r="E460" s="713"/>
      <c r="F460" s="23"/>
    </row>
    <row r="461" spans="1:6" x14ac:dyDescent="0.25">
      <c r="A461" s="5" t="s">
        <v>38</v>
      </c>
      <c r="B461" s="97"/>
      <c r="C461" s="16" t="s">
        <v>1991</v>
      </c>
      <c r="D461" s="153"/>
      <c r="E461" s="99"/>
      <c r="F461" s="100"/>
    </row>
    <row r="462" spans="1:6" x14ac:dyDescent="0.25">
      <c r="A462" s="72" t="s">
        <v>40</v>
      </c>
      <c r="B462" s="5"/>
      <c r="C462" s="16" t="s">
        <v>1991</v>
      </c>
      <c r="D462" s="5"/>
      <c r="E462" s="5"/>
      <c r="F462" s="5"/>
    </row>
    <row r="463" spans="1:6" x14ac:dyDescent="0.25">
      <c r="A463" s="72" t="s">
        <v>41</v>
      </c>
      <c r="B463" s="5"/>
      <c r="C463" s="16" t="s">
        <v>1991</v>
      </c>
      <c r="D463" s="5"/>
      <c r="E463" s="5"/>
      <c r="F463" s="5"/>
    </row>
    <row r="464" spans="1:6" x14ac:dyDescent="0.25">
      <c r="A464" s="645" t="s">
        <v>3267</v>
      </c>
      <c r="B464" s="572"/>
      <c r="C464" s="14"/>
      <c r="D464" s="14"/>
      <c r="E464" s="14"/>
      <c r="F464" s="14"/>
    </row>
    <row r="465" spans="1:6" x14ac:dyDescent="0.25">
      <c r="A465" s="5" t="s">
        <v>34</v>
      </c>
      <c r="B465" s="718" t="s">
        <v>2130</v>
      </c>
      <c r="C465" s="768" t="s">
        <v>3206</v>
      </c>
      <c r="D465" s="718" t="s">
        <v>2485</v>
      </c>
      <c r="E465" s="718" t="s">
        <v>1340</v>
      </c>
      <c r="F465" s="718" t="s">
        <v>2737</v>
      </c>
    </row>
    <row r="466" spans="1:6" x14ac:dyDescent="0.25">
      <c r="A466" s="5" t="s">
        <v>35</v>
      </c>
      <c r="B466" s="718" t="s">
        <v>2134</v>
      </c>
      <c r="C466" s="770" t="s">
        <v>3206</v>
      </c>
      <c r="D466" s="718" t="s">
        <v>2486</v>
      </c>
      <c r="E466" s="718" t="s">
        <v>1340</v>
      </c>
      <c r="F466" s="718" t="s">
        <v>2738</v>
      </c>
    </row>
    <row r="467" spans="1:6" x14ac:dyDescent="0.25">
      <c r="A467" s="5" t="s">
        <v>36</v>
      </c>
      <c r="B467" s="718" t="s">
        <v>2130</v>
      </c>
      <c r="C467" s="769" t="s">
        <v>3207</v>
      </c>
      <c r="D467" s="718" t="s">
        <v>2485</v>
      </c>
      <c r="E467" s="718" t="s">
        <v>1340</v>
      </c>
      <c r="F467" s="718" t="s">
        <v>2737</v>
      </c>
    </row>
    <row r="468" spans="1:6" x14ac:dyDescent="0.25">
      <c r="A468" s="5" t="s">
        <v>37</v>
      </c>
      <c r="B468" s="718" t="s">
        <v>2134</v>
      </c>
      <c r="C468" s="769" t="s">
        <v>3207</v>
      </c>
      <c r="D468" s="718" t="s">
        <v>2486</v>
      </c>
      <c r="E468" s="718" t="s">
        <v>1340</v>
      </c>
      <c r="F468" s="718" t="s">
        <v>2738</v>
      </c>
    </row>
    <row r="469" spans="1:6" x14ac:dyDescent="0.25">
      <c r="A469" s="435" t="s">
        <v>3253</v>
      </c>
      <c r="B469" s="436"/>
      <c r="C469" s="436"/>
      <c r="D469" s="436"/>
      <c r="E469" s="437"/>
      <c r="F469" s="436"/>
    </row>
    <row r="470" spans="1:6" x14ac:dyDescent="0.25">
      <c r="A470" s="18" t="s">
        <v>39</v>
      </c>
      <c r="B470" s="1671" t="s">
        <v>3249</v>
      </c>
      <c r="C470" s="1672"/>
      <c r="D470" s="1672"/>
      <c r="E470" s="1672"/>
      <c r="F470" s="1673"/>
    </row>
    <row r="471" spans="1:6" x14ac:dyDescent="0.25">
      <c r="A471" s="18" t="s">
        <v>38</v>
      </c>
      <c r="B471" s="1674"/>
      <c r="C471" s="1675"/>
      <c r="D471" s="1675"/>
      <c r="E471" s="1675"/>
      <c r="F471" s="1676"/>
    </row>
    <row r="472" spans="1:6" x14ac:dyDescent="0.25">
      <c r="A472" s="74" t="s">
        <v>40</v>
      </c>
      <c r="B472" s="1674"/>
      <c r="C472" s="1675"/>
      <c r="D472" s="1675"/>
      <c r="E472" s="1675"/>
      <c r="F472" s="1676"/>
    </row>
    <row r="473" spans="1:6" x14ac:dyDescent="0.25">
      <c r="A473" s="74" t="s">
        <v>41</v>
      </c>
      <c r="B473" s="1677"/>
      <c r="C473" s="1678"/>
      <c r="D473" s="1678"/>
      <c r="E473" s="1678"/>
      <c r="F473" s="1679"/>
    </row>
    <row r="474" spans="1:6" x14ac:dyDescent="0.25">
      <c r="A474" s="645" t="s">
        <v>2611</v>
      </c>
      <c r="B474" s="572"/>
      <c r="C474" s="14"/>
      <c r="D474" s="14"/>
      <c r="E474" s="14"/>
      <c r="F474" s="14"/>
    </row>
    <row r="475" spans="1:6" x14ac:dyDescent="0.25">
      <c r="A475" s="18" t="s">
        <v>34</v>
      </c>
      <c r="B475" s="1662" t="s">
        <v>3247</v>
      </c>
      <c r="C475" s="1663"/>
      <c r="D475" s="1664"/>
      <c r="E475" s="38"/>
      <c r="F475" s="5"/>
    </row>
    <row r="476" spans="1:6" x14ac:dyDescent="0.25">
      <c r="A476" s="18" t="s">
        <v>35</v>
      </c>
      <c r="B476" s="1665"/>
      <c r="C476" s="1666"/>
      <c r="D476" s="1667"/>
      <c r="E476" s="38"/>
      <c r="F476" s="5"/>
    </row>
    <row r="477" spans="1:6" x14ac:dyDescent="0.25">
      <c r="A477" s="18" t="s">
        <v>36</v>
      </c>
      <c r="B477" s="1665"/>
      <c r="C477" s="1666"/>
      <c r="D477" s="1667"/>
      <c r="E477" s="185"/>
      <c r="F477" s="117"/>
    </row>
    <row r="478" spans="1:6" x14ac:dyDescent="0.25">
      <c r="A478" s="18" t="s">
        <v>37</v>
      </c>
      <c r="B478" s="1668"/>
      <c r="C478" s="1669"/>
      <c r="D478" s="1670"/>
      <c r="E478" s="185"/>
      <c r="F478" s="117"/>
    </row>
    <row r="479" spans="1:6" x14ac:dyDescent="0.25">
      <c r="A479" s="470" t="s">
        <v>3253</v>
      </c>
      <c r="B479" s="436"/>
      <c r="C479" s="436"/>
      <c r="D479" s="436"/>
      <c r="E479" s="437"/>
      <c r="F479" s="436"/>
    </row>
    <row r="480" spans="1:6" x14ac:dyDescent="0.25">
      <c r="A480" s="18" t="s">
        <v>39</v>
      </c>
      <c r="B480" s="1662" t="s">
        <v>3248</v>
      </c>
      <c r="C480" s="1663"/>
      <c r="D480" s="1664"/>
      <c r="E480" s="5"/>
      <c r="F480" s="81"/>
    </row>
    <row r="481" spans="1:6" x14ac:dyDescent="0.25">
      <c r="A481" s="18" t="s">
        <v>38</v>
      </c>
      <c r="B481" s="1665"/>
      <c r="C481" s="1666"/>
      <c r="D481" s="1667"/>
      <c r="E481" s="5"/>
      <c r="F481" s="81"/>
    </row>
    <row r="482" spans="1:6" x14ac:dyDescent="0.25">
      <c r="A482" s="74" t="s">
        <v>40</v>
      </c>
      <c r="B482" s="1665"/>
      <c r="C482" s="1666"/>
      <c r="D482" s="1667"/>
      <c r="E482" s="5"/>
      <c r="F482" s="5"/>
    </row>
    <row r="483" spans="1:6" x14ac:dyDescent="0.25">
      <c r="A483" s="74" t="s">
        <v>41</v>
      </c>
      <c r="B483" s="1668"/>
      <c r="C483" s="1669"/>
      <c r="D483" s="1670"/>
      <c r="E483" s="5"/>
      <c r="F483" s="5"/>
    </row>
    <row r="484" spans="1:6" x14ac:dyDescent="0.25">
      <c r="A484" s="645" t="s">
        <v>3268</v>
      </c>
      <c r="B484" s="572"/>
      <c r="C484" s="14"/>
      <c r="D484" s="14"/>
      <c r="E484" s="14"/>
      <c r="F484" s="14"/>
    </row>
    <row r="485" spans="1:6" x14ac:dyDescent="0.25">
      <c r="A485" s="70" t="s">
        <v>34</v>
      </c>
      <c r="B485" s="848" t="s">
        <v>2014</v>
      </c>
      <c r="C485" s="849" t="s">
        <v>1896</v>
      </c>
      <c r="D485" s="850"/>
      <c r="E485" s="851" t="s">
        <v>1327</v>
      </c>
      <c r="F485" s="16"/>
    </row>
    <row r="486" spans="1:6" x14ac:dyDescent="0.25">
      <c r="A486" s="70" t="s">
        <v>35</v>
      </c>
      <c r="B486" s="848" t="s">
        <v>2014</v>
      </c>
      <c r="C486" s="849" t="s">
        <v>1896</v>
      </c>
      <c r="D486" s="850"/>
      <c r="E486" s="851" t="s">
        <v>1327</v>
      </c>
      <c r="F486" s="16"/>
    </row>
    <row r="487" spans="1:6" x14ac:dyDescent="0.25">
      <c r="A487" s="70" t="s">
        <v>36</v>
      </c>
      <c r="B487" s="849" t="s">
        <v>2013</v>
      </c>
      <c r="C487" s="849" t="s">
        <v>1898</v>
      </c>
      <c r="D487" s="850"/>
      <c r="E487" s="852" t="s">
        <v>1899</v>
      </c>
      <c r="F487" s="587"/>
    </row>
    <row r="488" spans="1:6" x14ac:dyDescent="0.25">
      <c r="A488" s="70" t="s">
        <v>37</v>
      </c>
      <c r="B488" s="849" t="s">
        <v>2013</v>
      </c>
      <c r="C488" s="849" t="s">
        <v>1898</v>
      </c>
      <c r="D488" s="850"/>
      <c r="E488" s="852" t="s">
        <v>1899</v>
      </c>
      <c r="F488" s="587"/>
    </row>
    <row r="489" spans="1:6" x14ac:dyDescent="0.25">
      <c r="A489" s="470" t="s">
        <v>3253</v>
      </c>
      <c r="B489" s="1413"/>
      <c r="C489" s="1413"/>
      <c r="D489" s="436"/>
      <c r="E489" s="437"/>
      <c r="F489" s="436"/>
    </row>
    <row r="490" spans="1:6" ht="15.6" customHeight="1" x14ac:dyDescent="0.25">
      <c r="A490" s="18" t="s">
        <v>39</v>
      </c>
      <c r="B490" s="1644" t="s">
        <v>3250</v>
      </c>
      <c r="C490" s="1645"/>
      <c r="D490" s="1646"/>
      <c r="E490" s="38"/>
      <c r="F490" s="5"/>
    </row>
    <row r="491" spans="1:6" ht="15.6" customHeight="1" x14ac:dyDescent="0.25">
      <c r="A491" s="5" t="s">
        <v>38</v>
      </c>
      <c r="B491" s="1647"/>
      <c r="C491" s="1648"/>
      <c r="D491" s="1649"/>
      <c r="E491" s="38"/>
      <c r="F491" s="5"/>
    </row>
    <row r="492" spans="1:6" ht="15.6" customHeight="1" x14ac:dyDescent="0.25">
      <c r="A492" s="72" t="s">
        <v>40</v>
      </c>
      <c r="B492" s="1647"/>
      <c r="C492" s="1648"/>
      <c r="D492" s="1649"/>
      <c r="E492" s="38"/>
      <c r="F492" s="5"/>
    </row>
    <row r="493" spans="1:6" ht="15.6" customHeight="1" x14ac:dyDescent="0.25">
      <c r="A493" s="72" t="s">
        <v>41</v>
      </c>
      <c r="B493" s="1650"/>
      <c r="C493" s="1651"/>
      <c r="D493" s="1652"/>
      <c r="E493" s="38"/>
      <c r="F493" s="5"/>
    </row>
    <row r="494" spans="1:6" x14ac:dyDescent="0.25">
      <c r="A494" s="645" t="s">
        <v>3269</v>
      </c>
      <c r="B494" s="14"/>
      <c r="C494" s="14"/>
      <c r="D494" s="14"/>
      <c r="E494" s="14"/>
      <c r="F494" s="14"/>
    </row>
    <row r="495" spans="1:6" x14ac:dyDescent="0.25">
      <c r="A495" s="5" t="s">
        <v>34</v>
      </c>
      <c r="B495" s="1653" t="s">
        <v>3251</v>
      </c>
      <c r="C495" s="1654"/>
      <c r="D495" s="1655"/>
      <c r="E495" s="5"/>
      <c r="F495" s="5"/>
    </row>
    <row r="496" spans="1:6" x14ac:dyDescent="0.25">
      <c r="A496" s="5" t="s">
        <v>35</v>
      </c>
      <c r="B496" s="1656"/>
      <c r="C496" s="1657"/>
      <c r="D496" s="1658"/>
      <c r="E496" s="5"/>
      <c r="F496" s="5"/>
    </row>
    <row r="497" spans="1:6" x14ac:dyDescent="0.25">
      <c r="A497" s="5" t="s">
        <v>36</v>
      </c>
      <c r="B497" s="1656"/>
      <c r="C497" s="1657"/>
      <c r="D497" s="1658"/>
      <c r="E497" s="5"/>
      <c r="F497" s="5"/>
    </row>
    <row r="498" spans="1:6" x14ac:dyDescent="0.25">
      <c r="A498" s="5" t="s">
        <v>37</v>
      </c>
      <c r="B498" s="1659"/>
      <c r="C498" s="1660"/>
      <c r="D498" s="1661"/>
      <c r="E498" s="5"/>
      <c r="F498" s="5"/>
    </row>
    <row r="499" spans="1:6" x14ac:dyDescent="0.25">
      <c r="A499" s="1519" t="s">
        <v>3253</v>
      </c>
      <c r="B499" s="1409"/>
      <c r="C499" s="1410"/>
      <c r="D499" s="436"/>
      <c r="E499" s="437"/>
      <c r="F499" s="436"/>
    </row>
    <row r="500" spans="1:6" x14ac:dyDescent="0.25">
      <c r="A500" s="5" t="s">
        <v>39</v>
      </c>
      <c r="B500" s="72"/>
      <c r="C500" s="32"/>
      <c r="D500" s="21"/>
      <c r="E500" s="562"/>
      <c r="F500" s="5"/>
    </row>
    <row r="501" spans="1:6" x14ac:dyDescent="0.25">
      <c r="A501" s="5" t="s">
        <v>38</v>
      </c>
      <c r="B501" s="72"/>
      <c r="C501" s="32"/>
      <c r="D501" s="21"/>
      <c r="E501" s="562"/>
      <c r="F501" s="5"/>
    </row>
    <row r="502" spans="1:6" x14ac:dyDescent="0.25">
      <c r="A502" s="72" t="s">
        <v>40</v>
      </c>
      <c r="B502" s="583"/>
      <c r="C502" s="697"/>
      <c r="D502" s="511"/>
      <c r="E502" s="698"/>
      <c r="F502" s="5"/>
    </row>
    <row r="503" spans="1:6" x14ac:dyDescent="0.25">
      <c r="A503" s="72" t="s">
        <v>41</v>
      </c>
      <c r="B503" s="699"/>
      <c r="C503" s="700"/>
      <c r="D503" s="701"/>
      <c r="E503" s="702"/>
      <c r="F503" s="5"/>
    </row>
  </sheetData>
  <autoFilter ref="A37:F503" xr:uid="{AA4753C4-7160-478A-83CE-47F016890C82}"/>
  <mergeCells count="7">
    <mergeCell ref="B495:D498"/>
    <mergeCell ref="A34:D34"/>
    <mergeCell ref="A35:F35"/>
    <mergeCell ref="B470:F473"/>
    <mergeCell ref="B475:D478"/>
    <mergeCell ref="B480:D483"/>
    <mergeCell ref="B490:D493"/>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D9796-B8EB-4B7D-9623-284792235A76}">
  <sheetPr>
    <pageSetUpPr fitToPage="1"/>
  </sheetPr>
  <dimension ref="A1:S69"/>
  <sheetViews>
    <sheetView zoomScale="62" zoomScaleNormal="55" workbookViewId="0">
      <selection activeCell="G15" sqref="G15"/>
    </sheetView>
  </sheetViews>
  <sheetFormatPr defaultColWidth="11" defaultRowHeight="15.75" x14ac:dyDescent="0.25"/>
  <cols>
    <col min="1" max="1" width="69.5" style="3" customWidth="1"/>
    <col min="2" max="2" width="33.25" style="3" bestFit="1" customWidth="1"/>
    <col min="3" max="3" width="33.25" style="3" customWidth="1"/>
    <col min="4" max="4" width="60.25" style="3" bestFit="1" customWidth="1"/>
    <col min="5" max="5" width="60.25" style="3" customWidth="1"/>
    <col min="6" max="7" width="55.375" style="3" customWidth="1"/>
    <col min="8" max="8" width="24.125" style="3" bestFit="1" customWidth="1"/>
    <col min="9" max="9" width="16.5" style="3" bestFit="1" customWidth="1"/>
    <col min="10" max="10" width="17.625" style="3" bestFit="1" customWidth="1"/>
    <col min="11" max="11" width="26.5" style="3" bestFit="1" customWidth="1"/>
    <col min="12" max="12" width="26.5" style="3" customWidth="1"/>
    <col min="13" max="13" width="39.25" style="3" bestFit="1" customWidth="1"/>
    <col min="14" max="14" width="39.25" style="3" customWidth="1"/>
    <col min="15" max="15" width="32.625" style="3" bestFit="1" customWidth="1"/>
    <col min="16" max="16" width="32.625" style="3" customWidth="1"/>
    <col min="17" max="17" width="32.625" style="3" bestFit="1" customWidth="1"/>
    <col min="18" max="16384" width="11" style="3"/>
  </cols>
  <sheetData>
    <row r="1" spans="1:19" ht="15.75" customHeight="1" x14ac:dyDescent="0.25">
      <c r="A1" s="1563" t="s">
        <v>3205</v>
      </c>
      <c r="B1" s="1563"/>
      <c r="C1" s="1563"/>
      <c r="D1" s="1563"/>
      <c r="E1" s="1563"/>
      <c r="F1" s="1563"/>
      <c r="G1" s="1563"/>
      <c r="H1" s="1563"/>
      <c r="I1" s="1563"/>
    </row>
    <row r="2" spans="1:19" ht="15.75" customHeight="1" x14ac:dyDescent="0.25">
      <c r="A2" s="1563"/>
      <c r="B2" s="1563"/>
      <c r="C2" s="1563"/>
      <c r="D2" s="1563"/>
      <c r="E2" s="1563"/>
      <c r="F2" s="1563"/>
      <c r="G2" s="1563"/>
      <c r="H2" s="1563"/>
      <c r="I2" s="1563"/>
      <c r="K2" s="41"/>
      <c r="L2" s="41"/>
      <c r="M2" s="40"/>
      <c r="N2" s="40"/>
      <c r="O2" s="40"/>
      <c r="P2" s="40"/>
      <c r="Q2" s="40"/>
      <c r="R2" s="40"/>
    </row>
    <row r="3" spans="1:19" ht="68.099999999999994" customHeight="1" x14ac:dyDescent="0.25">
      <c r="A3" s="1564"/>
      <c r="B3" s="1564"/>
      <c r="C3" s="1564"/>
      <c r="D3" s="1564"/>
      <c r="E3" s="1564"/>
      <c r="F3" s="1564"/>
      <c r="G3" s="1564"/>
      <c r="H3" s="1564"/>
      <c r="I3" s="1564"/>
      <c r="M3" s="40"/>
      <c r="N3" s="40"/>
      <c r="O3" s="40"/>
      <c r="P3" s="40"/>
      <c r="Q3" s="40"/>
      <c r="R3" s="40"/>
    </row>
    <row r="4" spans="1:19" ht="60.75" x14ac:dyDescent="0.3">
      <c r="A4" s="532" t="s">
        <v>2173</v>
      </c>
      <c r="B4" s="1501" t="s">
        <v>3313</v>
      </c>
      <c r="C4" s="1501" t="s">
        <v>3433</v>
      </c>
      <c r="D4" s="1501" t="s">
        <v>3310</v>
      </c>
      <c r="E4" s="1501" t="s">
        <v>3433</v>
      </c>
      <c r="F4" s="1501" t="s">
        <v>3311</v>
      </c>
      <c r="G4" s="1501" t="s">
        <v>3433</v>
      </c>
      <c r="H4" s="1501" t="s">
        <v>3312</v>
      </c>
      <c r="I4" s="1502" t="s">
        <v>33</v>
      </c>
      <c r="M4" s="40"/>
      <c r="N4" s="40"/>
      <c r="O4" s="40"/>
      <c r="P4" s="40"/>
      <c r="Q4" s="40"/>
      <c r="R4" s="40"/>
    </row>
    <row r="5" spans="1:19" ht="20.25" x14ac:dyDescent="0.25">
      <c r="A5" s="532" t="s">
        <v>32</v>
      </c>
      <c r="B5" s="534"/>
      <c r="C5" s="534"/>
      <c r="D5" s="533"/>
      <c r="E5" s="533"/>
      <c r="F5" s="534"/>
      <c r="G5" s="534"/>
      <c r="H5" s="534"/>
      <c r="I5" s="534"/>
      <c r="J5"/>
      <c r="K5"/>
      <c r="L5"/>
      <c r="M5"/>
      <c r="N5"/>
      <c r="O5"/>
      <c r="P5"/>
      <c r="Q5"/>
      <c r="R5"/>
      <c r="S5"/>
    </row>
    <row r="6" spans="1:19" ht="20.25" x14ac:dyDescent="0.25">
      <c r="A6" s="532" t="s">
        <v>10</v>
      </c>
      <c r="B6" s="1498" t="s">
        <v>3305</v>
      </c>
      <c r="C6" s="1498"/>
      <c r="D6" s="535" t="s">
        <v>3306</v>
      </c>
      <c r="E6" s="535"/>
      <c r="F6" s="1498" t="s">
        <v>3307</v>
      </c>
      <c r="G6" s="1498"/>
      <c r="H6" s="1498" t="s">
        <v>3308</v>
      </c>
      <c r="I6" s="1499"/>
      <c r="J6"/>
      <c r="K6"/>
      <c r="L6"/>
      <c r="M6"/>
      <c r="N6"/>
      <c r="O6"/>
      <c r="P6"/>
      <c r="Q6"/>
      <c r="R6"/>
      <c r="S6"/>
    </row>
    <row r="7" spans="1:19" ht="20.25" x14ac:dyDescent="0.25">
      <c r="A7" s="525" t="s">
        <v>1</v>
      </c>
      <c r="B7" s="1499" t="str">
        <f>IFERROR(INDEX('1.Kurul_SKT'!$B$19:$B$30, MATCH($A7, '1.Kurul_SKT'!$A$19:$A$30, 0)),"")</f>
        <v/>
      </c>
      <c r="C7" s="1499"/>
      <c r="D7" s="533" t="str">
        <f>IFERROR(INDEX('2.Kurul_SKT'!$B$14:$B$28, MATCH($A7, '2.Kurul_SKT'!$A$14:$A$28, 0)),"")</f>
        <v/>
      </c>
      <c r="E7" s="535"/>
      <c r="F7" s="1499">
        <f>IFERROR(INDEX('3. Kurul_SKT_221025'!$B$14:$B$30, MATCH($A7, '3. Kurul_SKT_221025'!$A$14:$A$30, 0)),"")</f>
        <v>32</v>
      </c>
      <c r="G7" s="1499">
        <v>36</v>
      </c>
      <c r="H7" s="1499">
        <f>IFERROR(INDEX('4. Kurul_SKT'!$B$14:$B$29, MATCH($A7, '4. Kurul_SKT'!$A$14:$A$29, 0)),"")</f>
        <v>44</v>
      </c>
      <c r="I7" s="1499">
        <f>IFERROR(SUM(B7:H7),"")</f>
        <v>112</v>
      </c>
      <c r="J7"/>
      <c r="K7"/>
      <c r="L7"/>
      <c r="M7"/>
      <c r="N7"/>
      <c r="O7"/>
      <c r="P7"/>
      <c r="Q7"/>
      <c r="R7"/>
      <c r="S7"/>
    </row>
    <row r="8" spans="1:19" ht="20.25" x14ac:dyDescent="0.25">
      <c r="A8" s="1524" t="s">
        <v>3414</v>
      </c>
      <c r="B8" s="1499">
        <f>COUNTIFS('1.Kurul_SKT'!$E$38:$E$4521, A8, '1.Kurul_SKT'!$C$38:$C$4521, "*ANT")</f>
        <v>0</v>
      </c>
      <c r="C8" s="1499"/>
      <c r="D8" s="533" t="str">
        <f>IFERROR(INDEX('2.Kurul_SKT'!$B$14:$B$28, MATCH($A8, '2.Kurul_SKT'!$A$14:$A$28, 0)),"")</f>
        <v/>
      </c>
      <c r="E8" s="1499"/>
      <c r="F8" s="1499" t="str">
        <f>IFERROR(INDEX('3. Kurul_SKT_221025'!$B$14:$B$30, MATCH($A8, '3. Kurul_SKT_221025'!$A$14:$A$30, 0)),"")</f>
        <v/>
      </c>
      <c r="G8" s="1499">
        <v>10</v>
      </c>
      <c r="H8" s="1499" t="str">
        <f>IFERROR(INDEX('4. Kurul_SKT'!$B$14:$B$29, MATCH($A8, '4. Kurul_SKT'!$A$14:$A$29, 0)),"")</f>
        <v/>
      </c>
      <c r="I8" s="1499">
        <f t="shared" ref="I8:I9" si="0">IFERROR(SUM(B8:H8),"")</f>
        <v>10</v>
      </c>
      <c r="J8"/>
      <c r="K8"/>
      <c r="L8"/>
      <c r="M8"/>
      <c r="N8"/>
      <c r="O8"/>
      <c r="P8"/>
      <c r="Q8"/>
      <c r="R8"/>
      <c r="S8"/>
    </row>
    <row r="9" spans="1:19" ht="20.25" x14ac:dyDescent="0.25">
      <c r="A9" s="1524" t="s">
        <v>3415</v>
      </c>
      <c r="B9" s="1499">
        <f>COUNTIFS('1.Kurul_SKT'!$E$38:$E$4521, A9, '1.Kurul_SKT'!$C$38:$C$4521, "*ANT")</f>
        <v>0</v>
      </c>
      <c r="C9" s="1499"/>
      <c r="D9" s="533" t="str">
        <f>IFERROR(INDEX('2.Kurul_SKT'!$B$14:$B$28, MATCH($A10, '2.Kurul_SKT'!$A$14:$A$28, 0)),"")</f>
        <v/>
      </c>
      <c r="E9" s="1499"/>
      <c r="F9" s="1499" t="str">
        <f>IFERROR(INDEX('3. Kurul_SKT_221025'!$B$14:$B$30, MATCH($A10, '3. Kurul_SKT_221025'!$A$14:$A$30, 0)),"")</f>
        <v/>
      </c>
      <c r="G9" s="1499">
        <v>11</v>
      </c>
      <c r="H9" s="1499" t="str">
        <f>IFERROR(INDEX('4. Kurul_SKT'!$B$14:$B$29, MATCH($A10, '4. Kurul_SKT'!$A$14:$A$29, 0)),"")</f>
        <v/>
      </c>
      <c r="I9" s="1499">
        <f t="shared" si="0"/>
        <v>11</v>
      </c>
      <c r="J9"/>
      <c r="K9"/>
      <c r="L9"/>
      <c r="M9"/>
      <c r="N9"/>
      <c r="O9"/>
      <c r="P9"/>
      <c r="Q9"/>
      <c r="R9"/>
      <c r="S9"/>
    </row>
    <row r="10" spans="1:19" ht="20.25" x14ac:dyDescent="0.25">
      <c r="A10" s="1524" t="s">
        <v>3416</v>
      </c>
      <c r="B10" s="1499">
        <f>COUNTIFS('1.Kurul_SKT'!$E$38:$E$4521, A10, '1.Kurul_SKT'!$C$38:$C$4521, "*ANT")</f>
        <v>0</v>
      </c>
      <c r="C10" s="1499"/>
      <c r="D10" s="533"/>
      <c r="E10" s="1499"/>
      <c r="F10" s="1499"/>
      <c r="G10" s="1499">
        <v>15</v>
      </c>
      <c r="H10" s="1499"/>
      <c r="I10" s="1499"/>
      <c r="J10"/>
      <c r="K10"/>
      <c r="L10"/>
      <c r="M10"/>
      <c r="N10"/>
      <c r="O10"/>
      <c r="P10"/>
      <c r="Q10"/>
      <c r="R10"/>
      <c r="S10"/>
    </row>
    <row r="11" spans="1:19" s="39" customFormat="1" ht="20.25" x14ac:dyDescent="0.25">
      <c r="A11" s="526" t="s">
        <v>28</v>
      </c>
      <c r="B11" s="1500" t="str">
        <f>IFERROR(INDEX('1.Kurul_SKT'!$B$19:$B$30, MATCH($A11, '1.Kurul_SKT'!$A$19:$A$30, 0)),"")</f>
        <v/>
      </c>
      <c r="C11" s="1500"/>
      <c r="D11" s="1500" t="str">
        <f>IFERROR(INDEX('2.Kurul_SKT'!$B$14:$B$28, MATCH($A11, '2.Kurul_SKT'!$A$14:$A$28, 0)),"")</f>
        <v/>
      </c>
      <c r="E11" s="1500"/>
      <c r="F11" s="1500">
        <f>IFERROR(INDEX('3. Kurul_SKT_221025'!$B$14:$B$30, MATCH($A11, '3. Kurul_SKT_221025'!$A$14:$A$30, 0)),"")</f>
        <v>18</v>
      </c>
      <c r="G11" s="1500"/>
      <c r="H11" s="1500">
        <f>IFERROR(INDEX('4. Kurul_SKT'!$B$14:$B$29, MATCH($A11, '4. Kurul_SKT'!$A$14:$A$29, 0)),"")</f>
        <v>22</v>
      </c>
      <c r="I11" s="1499">
        <f t="shared" ref="I11:I61" si="1">IFERROR(SUM(B11:H11),"")</f>
        <v>40</v>
      </c>
      <c r="J11"/>
      <c r="K11"/>
      <c r="L11"/>
      <c r="M11"/>
      <c r="N11"/>
      <c r="O11"/>
      <c r="P11"/>
      <c r="Q11"/>
      <c r="R11"/>
      <c r="S11"/>
    </row>
    <row r="12" spans="1:19" s="39" customFormat="1" ht="20.25" x14ac:dyDescent="0.25">
      <c r="A12" s="528" t="s">
        <v>3287</v>
      </c>
      <c r="B12" s="1499" t="str">
        <f>IFERROR(INDEX('1.Kurul_SKT'!$B$19:$B$30, MATCH($A12, '1.Kurul_SKT'!$A$19:$A$30, 0)),"")</f>
        <v/>
      </c>
      <c r="C12" s="1499"/>
      <c r="D12" s="533"/>
      <c r="E12" s="533"/>
      <c r="F12" s="1499">
        <f>IFERROR(INDEX('3. Kurul_SKT_221025'!$B$14:$B$30, MATCH($A12, '3. Kurul_SKT_221025'!$A$14:$A$30, 0)),"")</f>
        <v>16</v>
      </c>
      <c r="G12" s="1499"/>
      <c r="H12" s="1499" t="str">
        <f>IFERROR(INDEX('4. Kurul_SKT'!$B$14:$B$29, MATCH($A12, '4. Kurul_SKT'!$A$14:$A$29, 0)),"")</f>
        <v/>
      </c>
      <c r="I12" s="1499">
        <f t="shared" si="1"/>
        <v>16</v>
      </c>
      <c r="J12"/>
      <c r="K12"/>
      <c r="L12"/>
      <c r="M12"/>
      <c r="N12"/>
      <c r="O12"/>
      <c r="P12"/>
      <c r="Q12"/>
      <c r="R12"/>
      <c r="S12"/>
    </row>
    <row r="13" spans="1:19" s="39" customFormat="1" ht="20.25" x14ac:dyDescent="0.25">
      <c r="A13" s="528"/>
      <c r="B13" s="1499"/>
      <c r="C13" s="1499"/>
      <c r="D13" s="533"/>
      <c r="E13" s="533"/>
      <c r="F13" s="1499"/>
      <c r="G13" s="1499"/>
      <c r="H13" s="1499"/>
      <c r="I13" s="1499"/>
      <c r="J13"/>
      <c r="K13"/>
      <c r="L13"/>
      <c r="M13"/>
      <c r="N13"/>
      <c r="O13"/>
      <c r="P13"/>
      <c r="Q13"/>
      <c r="R13"/>
      <c r="S13"/>
    </row>
    <row r="14" spans="1:19" ht="20.25" x14ac:dyDescent="0.25">
      <c r="A14" s="525" t="s">
        <v>0</v>
      </c>
      <c r="B14" s="1499">
        <f>IFERROR(INDEX('1.Kurul_SKT'!$B$19:$B$30, MATCH($A14, '1.Kurul_SKT'!$A$19:$A$30, 0)),"")</f>
        <v>12</v>
      </c>
      <c r="C14" s="1499"/>
      <c r="D14" s="533">
        <f>IFERROR(INDEX('2.Kurul_SKT'!$B$14:$B$28, MATCH($A14, '2.Kurul_SKT'!$A$14:$A$28, 0)),"")</f>
        <v>13</v>
      </c>
      <c r="E14" s="533">
        <f>ROUND((D14/$D$63*100),0)</f>
        <v>10</v>
      </c>
      <c r="F14" s="1499">
        <f>IFERROR(INDEX('3. Kurul_SKT_221025'!$B$14:$B$30, MATCH($A14, '3. Kurul_SKT_221025'!$A$14:$A$30, 0)),"")</f>
        <v>5</v>
      </c>
      <c r="G14" s="1499">
        <v>5</v>
      </c>
      <c r="H14" s="1499">
        <f>IFERROR(INDEX('4. Kurul_SKT'!$B$14:$B$29, MATCH($A14, '4. Kurul_SKT'!$A$14:$A$29, 0)),"")</f>
        <v>11</v>
      </c>
      <c r="I14" s="1499">
        <f t="shared" si="1"/>
        <v>56</v>
      </c>
      <c r="J14"/>
      <c r="K14"/>
      <c r="L14"/>
      <c r="M14"/>
      <c r="N14"/>
      <c r="O14"/>
      <c r="P14"/>
      <c r="Q14"/>
      <c r="R14"/>
      <c r="S14"/>
    </row>
    <row r="15" spans="1:19" ht="20.25" x14ac:dyDescent="0.25">
      <c r="A15" s="1524" t="s">
        <v>3139</v>
      </c>
      <c r="B15" s="1499">
        <f>COUNTIF('1.Kurul_SKT'!$E$38:$E$4521, A15)</f>
        <v>12</v>
      </c>
      <c r="C15" s="1499">
        <f>ROUND((B15/$B$14*8),0)</f>
        <v>8</v>
      </c>
      <c r="D15" s="533"/>
      <c r="E15" s="533"/>
      <c r="F15" s="1499"/>
      <c r="G15" s="1499">
        <v>3</v>
      </c>
      <c r="H15" s="1499"/>
      <c r="I15" s="1499"/>
      <c r="J15"/>
      <c r="K15"/>
      <c r="L15"/>
      <c r="M15"/>
      <c r="N15"/>
      <c r="O15"/>
      <c r="P15"/>
      <c r="Q15"/>
      <c r="R15"/>
      <c r="S15"/>
    </row>
    <row r="16" spans="1:19" s="39" customFormat="1" ht="20.25" x14ac:dyDescent="0.25">
      <c r="A16" s="526" t="s">
        <v>27</v>
      </c>
      <c r="B16" s="1500" t="str">
        <f>IFERROR(INDEX('1.Kurul_SKT'!$B$19:$B$30, MATCH($A16, '1.Kurul_SKT'!$A$19:$A$30, 0)),"")</f>
        <v/>
      </c>
      <c r="C16" s="1500"/>
      <c r="D16" s="1500">
        <f>IFERROR(INDEX('2.Kurul_SKT'!$B$14:$B$28, MATCH($A16, '2.Kurul_SKT'!$A$14:$A$28, 0)),"")</f>
        <v>2</v>
      </c>
      <c r="E16" s="1500">
        <v>1</v>
      </c>
      <c r="F16" s="1500">
        <f>IFERROR(INDEX('3. Kurul_SKT_221025'!$B$14:$B$30, MATCH($A16, '3. Kurul_SKT_221025'!$A$14:$A$30, 0)),"")</f>
        <v>2</v>
      </c>
      <c r="G16" s="1500"/>
      <c r="H16" s="1500">
        <f>IFERROR(INDEX('4. Kurul_SKT'!$B$14:$B$29, MATCH($A16, '4. Kurul_SKT'!$A$14:$A$29, 0)),"")</f>
        <v>2</v>
      </c>
      <c r="I16" s="1499">
        <f t="shared" si="1"/>
        <v>7</v>
      </c>
      <c r="J16"/>
      <c r="K16"/>
      <c r="L16"/>
      <c r="M16"/>
      <c r="N16"/>
      <c r="O16"/>
      <c r="P16"/>
      <c r="Q16"/>
      <c r="R16"/>
      <c r="S16"/>
    </row>
    <row r="17" spans="1:19" ht="20.25" x14ac:dyDescent="0.25">
      <c r="A17" s="527" t="s">
        <v>53</v>
      </c>
      <c r="B17" s="1499">
        <f>IFERROR(INDEX('1.Kurul_SKT'!$B$19:$B$30, MATCH($A17, '1.Kurul_SKT'!$A$19:$A$30, 0)),"")</f>
        <v>16</v>
      </c>
      <c r="C17" s="1499"/>
      <c r="D17" s="533">
        <f>IFERROR(INDEX('2.Kurul_SKT'!$B$14:$B$28, MATCH($A17, '2.Kurul_SKT'!$A$14:$A$28, 0)),"")</f>
        <v>20</v>
      </c>
      <c r="E17" s="533">
        <f>ROUND((D17/$D$63*100),2)</f>
        <v>16</v>
      </c>
      <c r="F17" s="1499">
        <f>IFERROR(INDEX('3. Kurul_SKT_221025'!$B$14:$B$30, MATCH($A17, '3. Kurul_SKT_221025'!$A$14:$A$30, 0)),"")</f>
        <v>22</v>
      </c>
      <c r="G17" s="1499">
        <v>22</v>
      </c>
      <c r="H17" s="1499">
        <f>IFERROR(INDEX('4. Kurul_SKT'!$B$14:$B$29, MATCH($A17, '4. Kurul_SKT'!$A$14:$A$29, 0)),"")</f>
        <v>20</v>
      </c>
      <c r="I17" s="1499">
        <f t="shared" si="1"/>
        <v>116</v>
      </c>
      <c r="J17"/>
      <c r="K17"/>
      <c r="L17"/>
      <c r="M17"/>
      <c r="N17"/>
      <c r="O17"/>
      <c r="P17"/>
      <c r="Q17"/>
      <c r="R17"/>
      <c r="S17"/>
    </row>
    <row r="18" spans="1:19" ht="20.25" x14ac:dyDescent="0.25">
      <c r="A18" s="1525" t="s">
        <v>74</v>
      </c>
      <c r="B18" s="1499">
        <f>COUNTIF('1.Kurul_SKT'!$E$38:$E$4521, A18)</f>
        <v>16</v>
      </c>
      <c r="C18" s="1499">
        <f>ROUND((B18/$B$17*10),0)</f>
        <v>10</v>
      </c>
      <c r="D18" s="533"/>
      <c r="E18" s="533"/>
      <c r="F18" s="1499"/>
      <c r="G18" s="1499"/>
      <c r="H18" s="1499"/>
      <c r="I18" s="1499"/>
      <c r="J18"/>
      <c r="K18"/>
      <c r="L18"/>
      <c r="M18"/>
      <c r="N18"/>
      <c r="O18"/>
      <c r="P18"/>
      <c r="Q18"/>
      <c r="R18"/>
      <c r="S18"/>
    </row>
    <row r="19" spans="1:19" s="39" customFormat="1" ht="20.25" x14ac:dyDescent="0.25">
      <c r="A19" s="526" t="s">
        <v>54</v>
      </c>
      <c r="B19" s="1500" t="str">
        <f>IFERROR(INDEX('1.Kurul_SKT'!$B$19:$B$30, MATCH($A19, '1.Kurul_SKT'!$A$19:$A$30, 0)),"")</f>
        <v/>
      </c>
      <c r="C19" s="1500"/>
      <c r="D19" s="1500" t="str">
        <f>IFERROR(INDEX('2.Kurul_SKT'!$B$14:$B$28, MATCH($A19, '2.Kurul_SKT'!$A$14:$A$28, 0)),"")</f>
        <v/>
      </c>
      <c r="E19" s="533"/>
      <c r="F19" s="1500" t="str">
        <f>IFERROR(INDEX('3. Kurul_SKT_221025'!$B$14:$B$30, MATCH($A19, '3. Kurul_SKT_221025'!$A$14:$A$30, 0)),"")</f>
        <v/>
      </c>
      <c r="G19" s="1500"/>
      <c r="H19" s="1500" t="str">
        <f>IFERROR(INDEX('4. Kurul_SKT'!$B$14:$B$29, MATCH($A19, '4. Kurul_SKT'!$A$14:$A$29, 0)),"")</f>
        <v/>
      </c>
      <c r="I19" s="1499">
        <f t="shared" si="1"/>
        <v>0</v>
      </c>
      <c r="J19"/>
      <c r="K19"/>
      <c r="L19"/>
      <c r="M19"/>
      <c r="N19"/>
      <c r="O19"/>
      <c r="P19"/>
      <c r="Q19"/>
      <c r="R19"/>
      <c r="S19"/>
    </row>
    <row r="20" spans="1:19" ht="20.25" x14ac:dyDescent="0.25">
      <c r="A20" s="527" t="s">
        <v>55</v>
      </c>
      <c r="B20" s="1499">
        <f>IFERROR(INDEX('1.Kurul_SKT'!$B$19:$B$30, MATCH($A20, '1.Kurul_SKT'!$A$19:$A$30, 0)),"")</f>
        <v>12</v>
      </c>
      <c r="C20" s="1499"/>
      <c r="D20" s="533">
        <f>IFERROR(INDEX('2.Kurul_SKT'!$B$14:$B$28, MATCH($A20, '2.Kurul_SKT'!$A$14:$A$28, 0)),"")</f>
        <v>12</v>
      </c>
      <c r="E20" s="533">
        <f>ROUND((D20/$D$63*100),0)</f>
        <v>10</v>
      </c>
      <c r="F20" s="1499" t="str">
        <f>IFERROR(INDEX('3. Kurul_SKT_221025'!$B$14:$B$30, MATCH($A20, '3. Kurul_SKT_221025'!$A$14:$A$30, 0)),"")</f>
        <v/>
      </c>
      <c r="G20" s="1499"/>
      <c r="H20" s="1499" t="str">
        <f>IFERROR(INDEX('4. Kurul_SKT'!$B$14:$B$29, MATCH($A20, '4. Kurul_SKT'!$A$14:$A$29, 0)),"")</f>
        <v/>
      </c>
      <c r="I20" s="1499">
        <f t="shared" si="1"/>
        <v>34</v>
      </c>
      <c r="J20"/>
      <c r="K20"/>
      <c r="L20"/>
      <c r="M20"/>
      <c r="N20"/>
      <c r="O20"/>
      <c r="P20"/>
      <c r="Q20"/>
      <c r="R20"/>
      <c r="S20"/>
    </row>
    <row r="21" spans="1:19" ht="20.25" x14ac:dyDescent="0.25">
      <c r="A21" s="1525" t="s">
        <v>3156</v>
      </c>
      <c r="B21" s="1499">
        <f>COUNTIF('1.Kurul_SKT'!$E$38:$E$4521, A21)</f>
        <v>2</v>
      </c>
      <c r="C21" s="1527">
        <v>2</v>
      </c>
      <c r="D21" s="533"/>
      <c r="E21" s="533">
        <v>3</v>
      </c>
      <c r="F21" s="1499"/>
      <c r="G21" s="1499"/>
      <c r="H21" s="1499"/>
      <c r="I21" s="1499"/>
      <c r="J21"/>
      <c r="K21"/>
      <c r="L21"/>
      <c r="M21"/>
      <c r="N21"/>
      <c r="O21"/>
      <c r="P21"/>
      <c r="Q21"/>
      <c r="R21"/>
      <c r="S21"/>
    </row>
    <row r="22" spans="1:19" ht="20.25" x14ac:dyDescent="0.25">
      <c r="A22" s="1525" t="s">
        <v>3317</v>
      </c>
      <c r="B22" s="1499">
        <f>COUNTIF('1.Kurul_SKT'!$E$38:$E$4521, A22)</f>
        <v>2</v>
      </c>
      <c r="C22" s="1527">
        <f t="shared" ref="C22:C25" si="2">ROUND((B22/$B$20*8),2)</f>
        <v>1.33</v>
      </c>
      <c r="D22" s="533"/>
      <c r="E22" s="533">
        <v>4</v>
      </c>
      <c r="F22" s="1499"/>
      <c r="G22" s="1499"/>
      <c r="H22" s="1499"/>
      <c r="I22" s="1499"/>
      <c r="J22"/>
      <c r="K22"/>
      <c r="L22"/>
      <c r="M22"/>
      <c r="N22"/>
      <c r="O22"/>
      <c r="P22"/>
      <c r="Q22"/>
      <c r="R22"/>
      <c r="S22"/>
    </row>
    <row r="23" spans="1:19" ht="20.25" x14ac:dyDescent="0.25">
      <c r="A23" s="1525" t="s">
        <v>3315</v>
      </c>
      <c r="B23" s="1499">
        <f>COUNTIF('1.Kurul_SKT'!$E$38:$E$4521, A23)</f>
        <v>4</v>
      </c>
      <c r="C23" s="1527">
        <f t="shared" si="2"/>
        <v>2.67</v>
      </c>
      <c r="D23" s="533"/>
      <c r="E23" s="533">
        <v>1</v>
      </c>
      <c r="F23" s="1499"/>
      <c r="G23" s="1499"/>
      <c r="H23" s="1499"/>
      <c r="I23" s="1499"/>
      <c r="J23"/>
      <c r="K23"/>
      <c r="L23"/>
      <c r="M23"/>
      <c r="N23"/>
      <c r="O23"/>
      <c r="P23"/>
      <c r="Q23"/>
      <c r="R23"/>
      <c r="S23"/>
    </row>
    <row r="24" spans="1:19" ht="20.25" x14ac:dyDescent="0.25">
      <c r="A24" s="1525" t="s">
        <v>3417</v>
      </c>
      <c r="B24" s="1499">
        <f>COUNTIF('1.Kurul_SKT'!$E$38:$E$4521, A24)</f>
        <v>2</v>
      </c>
      <c r="C24" s="1527">
        <f t="shared" si="2"/>
        <v>1.33</v>
      </c>
      <c r="D24" s="533"/>
      <c r="E24" s="533">
        <v>1</v>
      </c>
      <c r="F24" s="1499"/>
      <c r="G24" s="1499"/>
      <c r="H24" s="1499"/>
      <c r="I24" s="1499"/>
      <c r="J24"/>
      <c r="K24"/>
      <c r="L24"/>
      <c r="M24"/>
      <c r="N24"/>
      <c r="O24"/>
      <c r="P24"/>
      <c r="Q24"/>
      <c r="R24"/>
      <c r="S24"/>
    </row>
    <row r="25" spans="1:19" ht="20.25" x14ac:dyDescent="0.25">
      <c r="A25" s="1525" t="s">
        <v>3157</v>
      </c>
      <c r="B25" s="1499">
        <f>COUNTIF('1.Kurul_SKT'!$E$38:$E$4521, A25)</f>
        <v>2</v>
      </c>
      <c r="C25" s="1527">
        <f t="shared" si="2"/>
        <v>1.33</v>
      </c>
      <c r="D25" s="533"/>
      <c r="E25" s="533">
        <v>1</v>
      </c>
      <c r="F25" s="1499"/>
      <c r="G25" s="1499"/>
      <c r="H25" s="1499"/>
      <c r="I25" s="1499"/>
      <c r="J25"/>
      <c r="K25"/>
      <c r="L25"/>
      <c r="M25"/>
      <c r="N25"/>
      <c r="O25"/>
      <c r="P25"/>
      <c r="Q25"/>
      <c r="R25"/>
      <c r="S25"/>
    </row>
    <row r="26" spans="1:19" s="39" customFormat="1" ht="20.25" x14ac:dyDescent="0.25">
      <c r="A26" s="525" t="s">
        <v>20</v>
      </c>
      <c r="B26" s="1499" t="str">
        <f>IFERROR(INDEX('1.Kurul_SKT'!$B$19:$B$30, MATCH($A26, '1.Kurul_SKT'!$A$19:$A$30, 0)),"")</f>
        <v/>
      </c>
      <c r="C26" s="1499"/>
      <c r="D26" s="533">
        <f>IFERROR(INDEX('2.Kurul_SKT'!$B$14:$B$28, MATCH($A26, '2.Kurul_SKT'!$A$14:$A$28, 0)),"")</f>
        <v>10</v>
      </c>
      <c r="E26" s="533">
        <f>ROUND((D26/$D$63*100),2)</f>
        <v>8</v>
      </c>
      <c r="F26" s="1499">
        <f>IFERROR(INDEX('3. Kurul_SKT_221025'!$B$14:$B$30, MATCH($A26, '3. Kurul_SKT_221025'!$A$14:$A$30, 0)),"")</f>
        <v>22</v>
      </c>
      <c r="G26" s="1499">
        <v>22</v>
      </c>
      <c r="H26" s="1499">
        <f>IFERROR(INDEX('4. Kurul_SKT'!$B$14:$B$29, MATCH($A26, '4. Kurul_SKT'!$A$14:$A$29, 0)),"")</f>
        <v>22</v>
      </c>
      <c r="I26" s="1499">
        <f t="shared" si="1"/>
        <v>84</v>
      </c>
      <c r="J26"/>
      <c r="K26"/>
      <c r="L26"/>
      <c r="M26"/>
      <c r="N26"/>
      <c r="O26"/>
      <c r="P26"/>
      <c r="Q26"/>
      <c r="R26"/>
      <c r="S26"/>
    </row>
    <row r="27" spans="1:19" s="39" customFormat="1" ht="20.25" x14ac:dyDescent="0.25">
      <c r="A27" s="1524" t="s">
        <v>2172</v>
      </c>
      <c r="B27" s="1499">
        <f>COUNTIF('1.Kurul_SKT'!$E$38:$E$4521, A27)</f>
        <v>0</v>
      </c>
      <c r="C27" s="1499"/>
      <c r="D27" s="533"/>
      <c r="E27" s="533"/>
      <c r="F27" s="1499"/>
      <c r="G27" s="1499">
        <v>15</v>
      </c>
      <c r="H27" s="1499"/>
      <c r="I27" s="1499"/>
      <c r="J27"/>
      <c r="K27"/>
      <c r="L27"/>
      <c r="M27"/>
      <c r="N27"/>
      <c r="O27"/>
      <c r="P27"/>
      <c r="Q27"/>
      <c r="R27"/>
      <c r="S27"/>
    </row>
    <row r="28" spans="1:19" s="39" customFormat="1" ht="20.25" x14ac:dyDescent="0.25">
      <c r="A28" s="1524" t="s">
        <v>310</v>
      </c>
      <c r="B28" s="1499">
        <f>COUNTIF('1.Kurul_SKT'!$E$38:$E$4521, A28)</f>
        <v>0</v>
      </c>
      <c r="C28" s="1499"/>
      <c r="D28" s="533"/>
      <c r="E28" s="533"/>
      <c r="F28" s="1499"/>
      <c r="G28" s="1499"/>
      <c r="H28" s="1499"/>
      <c r="I28" s="1499"/>
      <c r="J28"/>
      <c r="K28"/>
      <c r="L28"/>
      <c r="M28"/>
      <c r="N28"/>
      <c r="O28"/>
      <c r="P28"/>
      <c r="Q28"/>
      <c r="R28"/>
      <c r="S28"/>
    </row>
    <row r="29" spans="1:19" ht="20.25" x14ac:dyDescent="0.25">
      <c r="A29" s="526" t="s">
        <v>26</v>
      </c>
      <c r="B29" s="1500" t="str">
        <f>IFERROR(INDEX('1.Kurul_SKT'!$B$19:$B$30, MATCH($A29, '1.Kurul_SKT'!$A$19:$A$30, 0)),"")</f>
        <v/>
      </c>
      <c r="C29" s="1500"/>
      <c r="D29" s="1500">
        <f>IFERROR(INDEX('2.Kurul_SKT'!$B$14:$B$28, MATCH($A29, '2.Kurul_SKT'!$A$14:$A$28, 0)),"")</f>
        <v>2</v>
      </c>
      <c r="E29" s="1500">
        <v>1</v>
      </c>
      <c r="F29" s="1500">
        <f>IFERROR(INDEX('3. Kurul_SKT_221025'!$B$14:$B$30, MATCH($A29, '3. Kurul_SKT_221025'!$A$14:$A$30, 0)),"")</f>
        <v>16</v>
      </c>
      <c r="G29" s="1500"/>
      <c r="H29" s="1500">
        <f>IFERROR(INDEX('4. Kurul_SKT'!$B$14:$B$29, MATCH($A29, '4. Kurul_SKT'!$A$14:$A$29, 0)),"")</f>
        <v>6</v>
      </c>
      <c r="I29" s="1499">
        <f t="shared" si="1"/>
        <v>25</v>
      </c>
      <c r="J29"/>
      <c r="K29"/>
      <c r="L29"/>
      <c r="M29"/>
      <c r="N29"/>
      <c r="O29"/>
      <c r="P29"/>
      <c r="Q29"/>
      <c r="R29"/>
      <c r="S29"/>
    </row>
    <row r="30" spans="1:19" s="39" customFormat="1" ht="20.25" x14ac:dyDescent="0.25">
      <c r="A30" s="527" t="s">
        <v>59</v>
      </c>
      <c r="B30" s="1499">
        <f>IFERROR(INDEX('1.Kurul_SKT'!$B$19:$B$30, MATCH($A30, '1.Kurul_SKT'!$A$19:$A$30, 0)),"")</f>
        <v>9</v>
      </c>
      <c r="C30" s="1499"/>
      <c r="D30" s="533">
        <f>IFERROR(INDEX('2.Kurul_SKT'!$B$14:$B$28, MATCH($A30, '2.Kurul_SKT'!$A$14:$A$28, 0)),"")</f>
        <v>9</v>
      </c>
      <c r="E30" s="533">
        <f>ROUND((D30/$D$63*100),0)</f>
        <v>7</v>
      </c>
      <c r="F30" s="1499" t="str">
        <f>IFERROR(INDEX('3. Kurul_SKT_221025'!$B$14:$B$30, MATCH($A30, '3. Kurul_SKT_221025'!$A$14:$A$30, 0)),"")</f>
        <v/>
      </c>
      <c r="G30" s="1499"/>
      <c r="H30" s="1499" t="str">
        <f>IFERROR(INDEX('4. Kurul_SKT'!$B$14:$B$29, MATCH($A30, '4. Kurul_SKT'!$A$14:$A$29, 0)),"")</f>
        <v/>
      </c>
      <c r="I30" s="1499">
        <f t="shared" si="1"/>
        <v>25</v>
      </c>
      <c r="J30"/>
      <c r="K30"/>
      <c r="L30"/>
      <c r="M30"/>
      <c r="N30"/>
      <c r="O30"/>
      <c r="P30"/>
      <c r="Q30"/>
      <c r="R30"/>
      <c r="S30"/>
    </row>
    <row r="31" spans="1:19" s="39" customFormat="1" ht="20.25" x14ac:dyDescent="0.25">
      <c r="A31" s="1525" t="s">
        <v>1064</v>
      </c>
      <c r="B31" s="1499">
        <f>COUNTIF('1.Kurul_SKT'!$E$38:$E$4521, A31)</f>
        <v>2</v>
      </c>
      <c r="C31" s="1499">
        <f>ROUND((B31/$B$30*6),0)</f>
        <v>1</v>
      </c>
      <c r="D31" s="533"/>
      <c r="E31" s="533"/>
      <c r="F31" s="1499"/>
      <c r="G31" s="1499"/>
      <c r="H31" s="1499"/>
      <c r="I31" s="1499"/>
      <c r="J31"/>
      <c r="K31"/>
      <c r="L31"/>
      <c r="M31"/>
      <c r="N31"/>
      <c r="O31"/>
      <c r="P31"/>
      <c r="Q31"/>
      <c r="R31"/>
      <c r="S31"/>
    </row>
    <row r="32" spans="1:19" s="39" customFormat="1" ht="20.25" x14ac:dyDescent="0.25">
      <c r="A32" s="1525" t="s">
        <v>2236</v>
      </c>
      <c r="B32" s="1499">
        <f>COUNTIF('1.Kurul_SKT'!$E$38:$E$4521, A32)</f>
        <v>0</v>
      </c>
      <c r="C32" s="1499">
        <f t="shared" ref="C32:C33" si="3">ROUND((B32/$B$30*6),0)</f>
        <v>0</v>
      </c>
      <c r="D32" s="533"/>
      <c r="E32" s="533">
        <v>3</v>
      </c>
      <c r="F32" s="1499"/>
      <c r="G32" s="1499"/>
      <c r="H32" s="1499"/>
      <c r="I32" s="1499"/>
      <c r="J32"/>
      <c r="K32"/>
      <c r="L32"/>
      <c r="M32"/>
      <c r="N32"/>
      <c r="O32"/>
      <c r="P32"/>
      <c r="Q32"/>
      <c r="R32"/>
      <c r="S32"/>
    </row>
    <row r="33" spans="1:19" s="39" customFormat="1" ht="20.25" x14ac:dyDescent="0.25">
      <c r="A33" s="1525" t="s">
        <v>3372</v>
      </c>
      <c r="B33" s="1499">
        <f>COUNTIF('1.Kurul_SKT'!$E$38:$E$4521, A33)</f>
        <v>7</v>
      </c>
      <c r="C33" s="1499">
        <f t="shared" si="3"/>
        <v>5</v>
      </c>
      <c r="D33" s="533"/>
      <c r="E33" s="533">
        <v>4</v>
      </c>
      <c r="F33" s="1499"/>
      <c r="G33" s="1499"/>
      <c r="H33" s="1499"/>
      <c r="I33" s="1499"/>
      <c r="J33"/>
      <c r="K33"/>
      <c r="L33"/>
      <c r="M33"/>
      <c r="N33"/>
      <c r="O33"/>
      <c r="P33"/>
      <c r="Q33"/>
      <c r="R33"/>
      <c r="S33"/>
    </row>
    <row r="34" spans="1:19" ht="20.25" x14ac:dyDescent="0.25">
      <c r="A34" s="525" t="s">
        <v>5</v>
      </c>
      <c r="B34" s="1499" t="str">
        <f>IFERROR(INDEX('1.Kurul_SKT'!$B$19:$B$30, MATCH($A34, '1.Kurul_SKT'!$A$19:$A$30, 0)),"")</f>
        <v/>
      </c>
      <c r="C34" s="1499"/>
      <c r="D34" s="533" t="str">
        <f>IFERROR(INDEX('2.Kurul_SKT'!$B$14:$B$28, MATCH($A34, '2.Kurul_SKT'!$A$14:$A$28, 0)),"")</f>
        <v/>
      </c>
      <c r="E34" s="533"/>
      <c r="F34" s="1499">
        <f>IFERROR(INDEX('3. Kurul_SKT_221025'!$B$14:$B$30, MATCH($A34, '3. Kurul_SKT_221025'!$A$14:$A$30, 0)),"")</f>
        <v>25</v>
      </c>
      <c r="G34" s="1499"/>
      <c r="H34" s="1499">
        <f>IFERROR(INDEX('4. Kurul_SKT'!$B$14:$B$29, MATCH($A34, '4. Kurul_SKT'!$A$14:$A$29, 0)),"")</f>
        <v>12</v>
      </c>
      <c r="I34" s="1499">
        <f t="shared" si="1"/>
        <v>37</v>
      </c>
      <c r="J34"/>
      <c r="K34"/>
      <c r="L34"/>
      <c r="M34"/>
      <c r="N34"/>
      <c r="O34"/>
      <c r="P34"/>
      <c r="Q34"/>
      <c r="R34"/>
      <c r="S34"/>
    </row>
    <row r="35" spans="1:19" ht="20.25" x14ac:dyDescent="0.25">
      <c r="A35" s="1524" t="s">
        <v>1170</v>
      </c>
      <c r="B35" s="1499">
        <f>COUNTIF('1.Kurul_SKT'!$E$38:$E$4521, A35)</f>
        <v>0</v>
      </c>
      <c r="C35" s="1499"/>
      <c r="D35" s="533"/>
      <c r="E35" s="533"/>
      <c r="F35" s="1499"/>
      <c r="G35" s="1499">
        <v>25</v>
      </c>
      <c r="H35" s="1499"/>
      <c r="I35" s="1499"/>
      <c r="J35"/>
      <c r="K35"/>
      <c r="L35"/>
      <c r="M35"/>
      <c r="N35"/>
      <c r="O35"/>
      <c r="P35"/>
      <c r="Q35"/>
      <c r="R35"/>
      <c r="S35"/>
    </row>
    <row r="36" spans="1:19" s="39" customFormat="1" ht="20.25" x14ac:dyDescent="0.25">
      <c r="A36" s="526" t="s">
        <v>29</v>
      </c>
      <c r="B36" s="1500" t="str">
        <f>IFERROR(INDEX('1.Kurul_SKT'!$B$19:$B$30, MATCH($A36, '1.Kurul_SKT'!$A$19:$A$30, 0)),"")</f>
        <v/>
      </c>
      <c r="C36" s="1500"/>
      <c r="D36" s="1500" t="str">
        <f>IFERROR(INDEX('2.Kurul_SKT'!$B$14:$B$28, MATCH($A36, '2.Kurul_SKT'!$A$14:$A$28, 0)),"")</f>
        <v/>
      </c>
      <c r="E36" s="533"/>
      <c r="F36" s="1500">
        <f>IFERROR(INDEX('3. Kurul_SKT_221025'!$B$14:$B$30, MATCH($A36, '3. Kurul_SKT_221025'!$A$14:$A$30, 0)),"")</f>
        <v>15</v>
      </c>
      <c r="G36" s="1500"/>
      <c r="H36" s="1500">
        <f>IFERROR(INDEX('4. Kurul_SKT'!$B$14:$B$29, MATCH($A36, '4. Kurul_SKT'!$A$14:$A$29, 0)),"")</f>
        <v>8</v>
      </c>
      <c r="I36" s="1499">
        <f t="shared" si="1"/>
        <v>23</v>
      </c>
      <c r="J36"/>
      <c r="K36"/>
      <c r="L36"/>
      <c r="M36"/>
      <c r="N36"/>
      <c r="O36"/>
      <c r="P36"/>
      <c r="Q36"/>
      <c r="R36"/>
      <c r="S36"/>
    </row>
    <row r="37" spans="1:19" ht="20.25" x14ac:dyDescent="0.25">
      <c r="A37" s="528" t="s">
        <v>1932</v>
      </c>
      <c r="B37" s="1499">
        <f>IFERROR(INDEX('1.Kurul_SKT'!$B$19:$B$30, MATCH($A37, '1.Kurul_SKT'!$A$19:$A$30, 0)),"")</f>
        <v>3</v>
      </c>
      <c r="C37" s="1499"/>
      <c r="D37" s="533" t="str">
        <f>IFERROR(INDEX('2.Kurul_SKT'!$B$14:$B$28, MATCH($A37, '2.Kurul_SKT'!$A$14:$A$28, 0)),"")</f>
        <v/>
      </c>
      <c r="E37" s="533"/>
      <c r="F37" s="1499">
        <f>IFERROR(INDEX('3. Kurul_SKT_221025'!$B$14:$B$30, MATCH($A37, '3. Kurul_SKT_221025'!$A$14:$A$30, 0)),"")</f>
        <v>5</v>
      </c>
      <c r="G37" s="1499"/>
      <c r="H37" s="1499">
        <f>IFERROR(INDEX('4. Kurul_SKT'!$B$14:$B$29, MATCH($A37, '4. Kurul_SKT'!$A$14:$A$29, 0)),"")</f>
        <v>3</v>
      </c>
      <c r="I37" s="1499">
        <f t="shared" si="1"/>
        <v>11</v>
      </c>
      <c r="J37"/>
      <c r="K37"/>
      <c r="L37"/>
      <c r="M37"/>
      <c r="N37"/>
      <c r="O37"/>
      <c r="P37"/>
      <c r="Q37"/>
      <c r="R37"/>
      <c r="S37"/>
    </row>
    <row r="38" spans="1:19" ht="20.25" x14ac:dyDescent="0.25">
      <c r="A38" s="1526" t="s">
        <v>435</v>
      </c>
      <c r="B38" s="1499">
        <f>COUNTIF('1.Kurul_SKT'!$E$38:$E$4521, A38)</f>
        <v>11</v>
      </c>
      <c r="C38" s="1499">
        <v>2</v>
      </c>
      <c r="D38" s="533"/>
      <c r="E38" s="533"/>
      <c r="F38" s="1499"/>
      <c r="G38" s="1499"/>
      <c r="H38" s="1499"/>
      <c r="I38" s="1499"/>
      <c r="J38"/>
      <c r="K38"/>
      <c r="L38"/>
      <c r="M38"/>
      <c r="N38"/>
      <c r="O38"/>
      <c r="P38"/>
      <c r="Q38"/>
      <c r="R38"/>
      <c r="S38"/>
    </row>
    <row r="39" spans="1:19" ht="20.25" x14ac:dyDescent="0.25">
      <c r="A39" s="1526" t="s">
        <v>431</v>
      </c>
      <c r="B39" s="1499">
        <f>COUNTIF('1.Kurul_SKT'!$E$38:$E$4521, A39)</f>
        <v>0</v>
      </c>
      <c r="C39" s="1499"/>
      <c r="D39" s="533"/>
      <c r="E39" s="533"/>
      <c r="F39" s="1499"/>
      <c r="G39" s="1499"/>
      <c r="H39" s="1499"/>
      <c r="I39" s="1499"/>
      <c r="J39"/>
      <c r="K39"/>
      <c r="L39"/>
      <c r="M39"/>
      <c r="N39"/>
      <c r="O39"/>
      <c r="P39"/>
      <c r="Q39"/>
      <c r="R39"/>
      <c r="S39"/>
    </row>
    <row r="40" spans="1:19" s="39" customFormat="1" ht="20.25" x14ac:dyDescent="0.25">
      <c r="A40" s="526" t="s">
        <v>1934</v>
      </c>
      <c r="B40" s="1500">
        <f>IFERROR(INDEX('1.Kurul_SKT'!$B$19:$B$30, MATCH($A40, '1.Kurul_SKT'!$A$19:$A$30, 0)),"")</f>
        <v>4</v>
      </c>
      <c r="C40" s="1500"/>
      <c r="D40" s="1500">
        <f>IFERROR(INDEX('2.Kurul_SKT'!$B$14:$B$28, MATCH($A40, '2.Kurul_SKT'!$A$14:$A$28, 0)),"")</f>
        <v>5</v>
      </c>
      <c r="E40" s="1500">
        <v>3</v>
      </c>
      <c r="F40" s="1500">
        <f>IFERROR(INDEX('3. Kurul_SKT_221025'!$B$14:$B$30, MATCH($A40, '3. Kurul_SKT_221025'!$A$14:$A$30, 0)),"")</f>
        <v>8</v>
      </c>
      <c r="G40" s="1500"/>
      <c r="H40" s="1500">
        <f>IFERROR(INDEX('4. Kurul_SKT'!$B$14:$B$29, MATCH($A40, '4. Kurul_SKT'!$A$14:$A$29, 0)),"")</f>
        <v>9</v>
      </c>
      <c r="I40" s="1499">
        <f t="shared" si="1"/>
        <v>29</v>
      </c>
      <c r="J40"/>
      <c r="K40"/>
      <c r="L40"/>
      <c r="M40"/>
      <c r="N40"/>
      <c r="O40"/>
      <c r="P40"/>
      <c r="Q40"/>
      <c r="R40"/>
      <c r="S40"/>
    </row>
    <row r="41" spans="1:19" ht="20.25" x14ac:dyDescent="0.25">
      <c r="A41" s="528" t="s">
        <v>2451</v>
      </c>
      <c r="B41" s="1499">
        <f>IFERROR(INDEX('1.Kurul_SKT'!$B$19:$B$30, MATCH($A41, '1.Kurul_SKT'!$A$19:$A$30, 0)),"")</f>
        <v>9</v>
      </c>
      <c r="C41" s="1499">
        <v>6</v>
      </c>
      <c r="D41" s="533" t="str">
        <f>IFERROR(INDEX('2.Kurul_SKT'!$B$14:$B$28, MATCH($A41, '2.Kurul_SKT'!$A$14:$A$28, 0)),"")</f>
        <v/>
      </c>
      <c r="E41" s="533"/>
      <c r="F41" s="1499" t="str">
        <f>IFERROR(INDEX('3. Kurul_SKT_221025'!$B$14:$B$30, MATCH($A41, '3. Kurul_SKT_221025'!$A$14:$A$30, 0)),"")</f>
        <v/>
      </c>
      <c r="G41" s="1499"/>
      <c r="H41" s="1499">
        <f>IFERROR(INDEX('4. Kurul_SKT'!$B$14:$B$29, MATCH($A41, '4. Kurul_SKT'!$A$14:$A$29, 0)),"")</f>
        <v>3</v>
      </c>
      <c r="I41" s="1499">
        <f t="shared" si="1"/>
        <v>18</v>
      </c>
      <c r="J41"/>
      <c r="K41"/>
      <c r="L41"/>
      <c r="M41"/>
      <c r="N41"/>
      <c r="O41"/>
      <c r="P41"/>
      <c r="Q41"/>
      <c r="R41"/>
      <c r="S41"/>
    </row>
    <row r="42" spans="1:19" ht="20.25" x14ac:dyDescent="0.25">
      <c r="A42" s="1526" t="s">
        <v>2452</v>
      </c>
      <c r="B42" s="1499">
        <f>COUNTIF('1.Kurul_SKT'!$E$38:$E$4521, A42)</f>
        <v>18</v>
      </c>
      <c r="C42" s="1499"/>
      <c r="D42" s="533"/>
      <c r="E42" s="533"/>
      <c r="F42" s="1499"/>
      <c r="G42" s="1499"/>
      <c r="H42" s="1499"/>
      <c r="I42" s="1499"/>
      <c r="J42"/>
      <c r="K42"/>
      <c r="L42"/>
      <c r="M42"/>
      <c r="N42"/>
      <c r="O42"/>
      <c r="P42"/>
      <c r="Q42"/>
      <c r="R42"/>
      <c r="S42"/>
    </row>
    <row r="43" spans="1:19" s="39" customFormat="1" ht="20.25" x14ac:dyDescent="0.25">
      <c r="A43" s="526" t="s">
        <v>3179</v>
      </c>
      <c r="B43" s="1500" t="str">
        <f>IFERROR(INDEX('1.Kurul_SKT'!$B$19:$B$30, MATCH($A43, '1.Kurul_SKT'!$A$19:$A$30, 0)),"")</f>
        <v/>
      </c>
      <c r="C43" s="1500"/>
      <c r="D43" s="1500">
        <f>IFERROR(INDEX('2.Kurul_SKT'!$B$14:$B$28, MATCH($A43, '2.Kurul_SKT'!$A$14:$A$28, 0)),"")</f>
        <v>6</v>
      </c>
      <c r="E43" s="1500">
        <v>4</v>
      </c>
      <c r="F43" s="1500">
        <f>IFERROR(INDEX('3. Kurul_SKT_221025'!$B$14:$B$30, MATCH($A43, '3. Kurul_SKT_221025'!$A$14:$A$30, 0)),"")</f>
        <v>6</v>
      </c>
      <c r="G43" s="1500"/>
      <c r="H43" s="1500">
        <f>IFERROR(INDEX('4. Kurul_SKT'!$B$14:$B$29, MATCH($A43, '4. Kurul_SKT'!$A$14:$A$29, 0)),"")</f>
        <v>2</v>
      </c>
      <c r="I43" s="1499">
        <f t="shared" si="1"/>
        <v>18</v>
      </c>
      <c r="J43"/>
      <c r="K43"/>
      <c r="L43"/>
      <c r="M43"/>
      <c r="N43"/>
      <c r="O43"/>
      <c r="P43"/>
      <c r="Q43"/>
      <c r="R43"/>
      <c r="S43"/>
    </row>
    <row r="44" spans="1:19" s="39" customFormat="1" ht="20.25" x14ac:dyDescent="0.25">
      <c r="A44" s="525" t="s">
        <v>9</v>
      </c>
      <c r="B44" s="1499">
        <f>IFERROR(INDEX('1.Kurul_SKT'!$B$19:$B$30, MATCH($A44, '1.Kurul_SKT'!$A$19:$A$30, 0)),"")</f>
        <v>37</v>
      </c>
      <c r="C44" s="1499"/>
      <c r="D44" s="533">
        <f>IFERROR(INDEX('2.Kurul_SKT'!$B$14:$B$28, MATCH($A44, '2.Kurul_SKT'!$A$14:$A$28, 0)),"")</f>
        <v>29</v>
      </c>
      <c r="E44" s="533">
        <f>ROUNDUP((D44/$D$63*100),0)</f>
        <v>24</v>
      </c>
      <c r="F44" s="1499">
        <f>IFERROR(INDEX('3. Kurul_SKT_221025'!$B$14:$B$30, MATCH($A44, '3. Kurul_SKT_221025'!$A$14:$A$30, 0)),"")</f>
        <v>6</v>
      </c>
      <c r="G44" s="1499"/>
      <c r="H44" s="1499">
        <f>IFERROR(INDEX('4. Kurul_SKT'!$B$14:$B$29, MATCH($A44, '4. Kurul_SKT'!$A$14:$A$29, 0)),"")</f>
        <v>19</v>
      </c>
      <c r="I44" s="1499">
        <f t="shared" si="1"/>
        <v>115</v>
      </c>
      <c r="J44"/>
      <c r="K44"/>
      <c r="L44"/>
      <c r="M44"/>
      <c r="N44"/>
      <c r="O44"/>
      <c r="P44"/>
      <c r="Q44"/>
      <c r="R44"/>
      <c r="S44"/>
    </row>
    <row r="45" spans="1:19" s="39" customFormat="1" ht="20.25" x14ac:dyDescent="0.25">
      <c r="A45" s="1524" t="s">
        <v>2170</v>
      </c>
      <c r="B45" s="1499">
        <f>COUNTIF('1.Kurul_SKT'!$E$38:$E$4521, A45)</f>
        <v>16</v>
      </c>
      <c r="C45" s="1499">
        <f>ROUND((B45/$B$44*24),0)</f>
        <v>10</v>
      </c>
      <c r="D45" s="533"/>
      <c r="E45" s="533">
        <v>3</v>
      </c>
      <c r="F45" s="1499"/>
      <c r="G45" s="1499"/>
      <c r="H45" s="1499"/>
      <c r="I45" s="1499"/>
      <c r="J45"/>
      <c r="K45"/>
      <c r="L45"/>
      <c r="M45"/>
      <c r="N45"/>
      <c r="O45"/>
      <c r="P45"/>
      <c r="Q45"/>
      <c r="R45"/>
      <c r="S45"/>
    </row>
    <row r="46" spans="1:19" s="39" customFormat="1" ht="20.25" x14ac:dyDescent="0.25">
      <c r="A46" s="1524" t="s">
        <v>2185</v>
      </c>
      <c r="B46" s="1499">
        <f>COUNTIF('1.Kurul_SKT'!$E$38:$E$4521, A46)</f>
        <v>6</v>
      </c>
      <c r="C46" s="1499">
        <f t="shared" ref="C46:C47" si="4">ROUND((B46/$B$44*24),0)</f>
        <v>4</v>
      </c>
      <c r="D46" s="533"/>
      <c r="E46" s="533">
        <v>14</v>
      </c>
      <c r="F46" s="1499"/>
      <c r="G46" s="1499"/>
      <c r="H46" s="1499"/>
      <c r="I46" s="1499"/>
      <c r="J46"/>
      <c r="K46"/>
      <c r="L46"/>
      <c r="M46"/>
      <c r="N46"/>
      <c r="O46"/>
      <c r="P46"/>
      <c r="Q46"/>
      <c r="R46"/>
      <c r="S46"/>
    </row>
    <row r="47" spans="1:19" s="39" customFormat="1" ht="20.25" x14ac:dyDescent="0.25">
      <c r="A47" s="1524" t="s">
        <v>742</v>
      </c>
      <c r="B47" s="1499">
        <f>COUNTIF('1.Kurul_SKT'!$E$38:$E$4521, A47)</f>
        <v>15</v>
      </c>
      <c r="C47" s="1499">
        <f t="shared" si="4"/>
        <v>10</v>
      </c>
      <c r="D47" s="533"/>
      <c r="E47" s="533">
        <v>7</v>
      </c>
      <c r="F47" s="1499"/>
      <c r="G47" s="1499"/>
      <c r="H47" s="1499"/>
      <c r="I47" s="1499"/>
      <c r="J47"/>
      <c r="K47"/>
      <c r="L47"/>
      <c r="M47"/>
      <c r="N47"/>
      <c r="O47"/>
      <c r="P47"/>
      <c r="Q47"/>
      <c r="R47"/>
      <c r="S47"/>
    </row>
    <row r="48" spans="1:19" s="39" customFormat="1" ht="20.25" x14ac:dyDescent="0.25">
      <c r="A48" s="526" t="s">
        <v>44</v>
      </c>
      <c r="B48" s="1500">
        <f>IFERROR(INDEX('1.Kurul_SKT'!$B$19:$B$30, MATCH($A48, '1.Kurul_SKT'!$A$19:$A$30, 0)),"")</f>
        <v>8</v>
      </c>
      <c r="C48" s="1500"/>
      <c r="D48" s="1500">
        <f>IFERROR(INDEX('2.Kurul_SKT'!$B$14:$B$28, MATCH($A48, '2.Kurul_SKT'!$A$14:$A$28, 0)),"")</f>
        <v>6</v>
      </c>
      <c r="E48" s="1500">
        <v>5</v>
      </c>
      <c r="F48" s="1500" t="str">
        <f>IFERROR(INDEX('3. Kurul_SKT_221025'!$B$14:$B$30, MATCH($A48, '3. Kurul_SKT_221025'!$A$14:$A$30, 0)),"")</f>
        <v/>
      </c>
      <c r="G48" s="1500"/>
      <c r="H48" s="1500" t="str">
        <f>IFERROR(INDEX('4. Kurul_SKT'!$B$14:$B$29, MATCH($A48, '4. Kurul_SKT'!$A$14:$A$29, 0)),"")</f>
        <v/>
      </c>
      <c r="I48" s="1499">
        <f t="shared" si="1"/>
        <v>19</v>
      </c>
      <c r="J48"/>
      <c r="K48"/>
      <c r="L48"/>
      <c r="M48"/>
      <c r="N48"/>
      <c r="O48"/>
      <c r="P48"/>
      <c r="Q48"/>
      <c r="R48"/>
      <c r="S48"/>
    </row>
    <row r="49" spans="1:19" ht="20.25" x14ac:dyDescent="0.25">
      <c r="A49" s="527" t="s">
        <v>49</v>
      </c>
      <c r="B49" s="1499">
        <f>IFERROR(INDEX('1.Kurul_SKT'!$B$19:$B$30, MATCH($A49, '1.Kurul_SKT'!$A$19:$A$30, 0)),"")</f>
        <v>46</v>
      </c>
      <c r="C49" s="1499"/>
      <c r="D49" s="533">
        <f>IFERROR(INDEX('2.Kurul_SKT'!$B$14:$B$28, MATCH($A49, '2.Kurul_SKT'!$A$14:$A$28, 0)),"")</f>
        <v>24</v>
      </c>
      <c r="E49" s="533">
        <f>ROUND((D49/$D$63*100),0)</f>
        <v>19</v>
      </c>
      <c r="F49" s="1499" t="str">
        <f>IFERROR(INDEX('3. Kurul_SKT_221025'!$B$14:$B$30, MATCH($A49, '3. Kurul_SKT_221025'!$A$14:$A$30, 0)),"")</f>
        <v/>
      </c>
      <c r="G49" s="1499"/>
      <c r="H49" s="1499" t="str">
        <f>IFERROR(INDEX('4. Kurul_SKT'!$B$14:$B$29, MATCH($A49, '4. Kurul_SKT'!$A$14:$A$29, 0)),"")</f>
        <v/>
      </c>
      <c r="I49" s="1499">
        <f t="shared" si="1"/>
        <v>89</v>
      </c>
      <c r="J49"/>
      <c r="K49"/>
      <c r="L49"/>
      <c r="M49"/>
      <c r="N49"/>
      <c r="O49"/>
      <c r="P49"/>
      <c r="Q49"/>
      <c r="R49"/>
      <c r="S49"/>
    </row>
    <row r="50" spans="1:19" ht="20.25" x14ac:dyDescent="0.25">
      <c r="A50" s="1525" t="s">
        <v>1979</v>
      </c>
      <c r="B50" s="1499">
        <f>COUNTIF('1.Kurul_SKT'!$E$38:$E$4521, A50)</f>
        <v>25</v>
      </c>
      <c r="C50" s="1499">
        <f>ROUND((B50/$B$49*30),0)</f>
        <v>16</v>
      </c>
      <c r="D50" s="533"/>
      <c r="E50" s="533">
        <v>8</v>
      </c>
      <c r="F50" s="1499"/>
      <c r="G50" s="1499"/>
      <c r="H50" s="1499"/>
      <c r="I50" s="1499"/>
      <c r="J50"/>
      <c r="K50"/>
      <c r="L50"/>
      <c r="M50"/>
      <c r="N50"/>
      <c r="O50"/>
      <c r="P50"/>
      <c r="Q50"/>
      <c r="R50"/>
      <c r="S50"/>
    </row>
    <row r="51" spans="1:19" ht="20.25" x14ac:dyDescent="0.25">
      <c r="A51" s="1525" t="s">
        <v>1980</v>
      </c>
      <c r="B51" s="1499">
        <f>COUNTIF('1.Kurul_SKT'!$E$38:$E$4521, A51)</f>
        <v>21</v>
      </c>
      <c r="C51" s="1499">
        <f>ROUND((B51/$B$49*30),0)</f>
        <v>14</v>
      </c>
      <c r="D51" s="533"/>
      <c r="E51" s="533">
        <v>11</v>
      </c>
      <c r="F51" s="1499"/>
      <c r="G51" s="1499"/>
      <c r="H51" s="1499"/>
      <c r="I51" s="1499"/>
      <c r="J51"/>
      <c r="K51"/>
      <c r="L51"/>
      <c r="M51"/>
      <c r="N51"/>
      <c r="O51"/>
      <c r="P51"/>
      <c r="Q51"/>
      <c r="R51"/>
      <c r="S51"/>
    </row>
    <row r="52" spans="1:19" ht="20.25" x14ac:dyDescent="0.25">
      <c r="A52" s="526" t="s">
        <v>52</v>
      </c>
      <c r="B52" s="1500">
        <f>IFERROR(INDEX('1.Kurul_SKT'!$B$19:$B$30, MATCH($A52, '1.Kurul_SKT'!$A$19:$A$30, 0)),"")</f>
        <v>10</v>
      </c>
      <c r="C52" s="1500"/>
      <c r="D52" s="1500">
        <f>IFERROR(INDEX('2.Kurul_SKT'!$B$14:$B$28, MATCH($A52, '2.Kurul_SKT'!$A$14:$A$28, 0)),"")</f>
        <v>10</v>
      </c>
      <c r="E52" s="1500">
        <v>6</v>
      </c>
      <c r="F52" s="1500" t="str">
        <f>IFERROR(INDEX('3. Kurul_SKT_221025'!$B$14:$B$30, MATCH($A52, '3. Kurul_SKT_221025'!$A$14:$A$30, 0)),"")</f>
        <v/>
      </c>
      <c r="G52" s="1500"/>
      <c r="H52" s="1500" t="str">
        <f>IFERROR(INDEX('4. Kurul_SKT'!$B$14:$B$29, MATCH($A52, '4. Kurul_SKT'!$A$14:$A$29, 0)),"")</f>
        <v/>
      </c>
      <c r="I52" s="1499">
        <f t="shared" si="1"/>
        <v>26</v>
      </c>
      <c r="J52"/>
      <c r="K52"/>
      <c r="L52"/>
      <c r="M52"/>
      <c r="N52"/>
      <c r="O52"/>
      <c r="P52"/>
      <c r="Q52"/>
      <c r="R52"/>
      <c r="S52"/>
    </row>
    <row r="53" spans="1:19" ht="20.25" x14ac:dyDescent="0.25">
      <c r="A53" s="528" t="s">
        <v>56</v>
      </c>
      <c r="B53" s="1499" t="str">
        <f>IFERROR(INDEX('1.Kurul_SKT'!$B$19:$B$30, MATCH($A53, '1.Kurul_SKT'!$A$19:$A$30, 0)),"")</f>
        <v/>
      </c>
      <c r="C53" s="1499"/>
      <c r="D53" s="533">
        <f>IFERROR(INDEX('2.Kurul_SKT'!$B$14:$B$28, MATCH($A53, '2.Kurul_SKT'!$A$14:$A$28, 0)),"")</f>
        <v>8</v>
      </c>
      <c r="E53" s="533">
        <f>ROUND((D53/$D$63*100),0)</f>
        <v>6</v>
      </c>
      <c r="F53" s="1499" t="str">
        <f>IFERROR(INDEX('3. Kurul_SKT_221025'!$B$14:$B$30, MATCH($A53, '3. Kurul_SKT_221025'!$A$14:$A$30, 0)),"")</f>
        <v/>
      </c>
      <c r="G53" s="1499"/>
      <c r="H53" s="1499" t="str">
        <f>IFERROR(INDEX('4. Kurul_SKT'!$B$14:$B$29, MATCH($A53, '4. Kurul_SKT'!$A$14:$A$29, 0)),"")</f>
        <v/>
      </c>
      <c r="I53" s="1499">
        <f t="shared" si="1"/>
        <v>14</v>
      </c>
      <c r="J53" s="536"/>
    </row>
    <row r="54" spans="1:19" ht="20.25" x14ac:dyDescent="0.25">
      <c r="A54" s="1526" t="s">
        <v>1809</v>
      </c>
      <c r="B54" s="1499">
        <f>COUNTIF('1.Kurul_SKT'!$E$38:$E$4521, A54)</f>
        <v>0</v>
      </c>
      <c r="C54" s="1499"/>
      <c r="D54" s="533"/>
      <c r="E54" s="533"/>
      <c r="F54" s="1499"/>
      <c r="G54" s="1499"/>
      <c r="H54" s="1499"/>
      <c r="I54" s="1499"/>
      <c r="J54" s="536"/>
    </row>
    <row r="55" spans="1:19" ht="20.25" x14ac:dyDescent="0.25">
      <c r="A55" s="527" t="s">
        <v>1894</v>
      </c>
      <c r="B55" s="1499" t="str">
        <f>IFERROR(INDEX('1.Kurul_SKT'!$B$19:$B$30, MATCH($A55, '1.Kurul_SKT'!$A$19:$A$30, 0)),"")</f>
        <v/>
      </c>
      <c r="C55" s="1499"/>
      <c r="D55" s="533" t="str">
        <f>IFERROR(INDEX('2.Kurul_SKT'!$B$14:$B$28, MATCH($A55, '2.Kurul_SKT'!$A$14:$A$28, 0)),"")</f>
        <v/>
      </c>
      <c r="E55" s="533"/>
      <c r="F55" s="1499" t="str">
        <f>IFERROR(INDEX('3. Kurul_SKT_221025'!$B$14:$B$30, MATCH($A55, '3. Kurul_SKT_221025'!$A$14:$A$30, 0)),"")</f>
        <v/>
      </c>
      <c r="G55" s="1499"/>
      <c r="H55" s="1499">
        <f>IFERROR(INDEX('4. Kurul_SKT'!$B$14:$B$29, MATCH($A55, '4. Kurul_SKT'!$A$14:$A$29, 0)),"")</f>
        <v>13</v>
      </c>
      <c r="I55" s="1499">
        <f t="shared" si="1"/>
        <v>13</v>
      </c>
      <c r="J55" s="536"/>
    </row>
    <row r="56" spans="1:19" ht="20.25" x14ac:dyDescent="0.25">
      <c r="A56" s="525" t="s">
        <v>21</v>
      </c>
      <c r="B56" s="1499" t="str">
        <f>IFERROR(INDEX('1.Kurul_SKT'!$B$19:$B$30, MATCH($A56, '1.Kurul_SKT'!$A$19:$A$30, 0)),"")</f>
        <v/>
      </c>
      <c r="C56" s="1499"/>
      <c r="D56" s="533" t="str">
        <f>IFERROR(INDEX('2.Kurul_SKT'!$B$14:$B$28, MATCH($A56, '2.Kurul_SKT'!$A$14:$A$28, 0)),"")</f>
        <v/>
      </c>
      <c r="E56" s="533"/>
      <c r="F56" s="1499">
        <f>IFERROR(INDEX('3. Kurul_SKT_221025'!$B$14:$B$30, MATCH($A56, '3. Kurul_SKT_221025'!$A$14:$A$30, 0)),"")</f>
        <v>20</v>
      </c>
      <c r="G56" s="1499"/>
      <c r="H56" s="1499" t="str">
        <f>IFERROR(INDEX('4. Kurul_SKT'!$B$14:$B$29, MATCH($A56, '4. Kurul_SKT'!$A$14:$A$29, 0)),"")</f>
        <v/>
      </c>
      <c r="I56" s="1499">
        <f t="shared" si="1"/>
        <v>20</v>
      </c>
      <c r="J56" s="536"/>
    </row>
    <row r="57" spans="1:19" ht="20.25" x14ac:dyDescent="0.25">
      <c r="A57" s="1524" t="s">
        <v>3045</v>
      </c>
      <c r="B57" s="1499">
        <f>COUNTIF('1.Kurul_SKT'!$E$38:$E$4521, A57)</f>
        <v>0</v>
      </c>
      <c r="C57" s="1499"/>
      <c r="D57" s="533"/>
      <c r="E57" s="533"/>
      <c r="F57" s="1499"/>
      <c r="G57" s="1499"/>
      <c r="H57" s="1499"/>
      <c r="I57" s="1499"/>
      <c r="J57" s="536"/>
    </row>
    <row r="58" spans="1:19" ht="20.25" x14ac:dyDescent="0.25">
      <c r="A58" s="1524" t="s">
        <v>2488</v>
      </c>
      <c r="B58" s="1499">
        <f>COUNTIF('1.Kurul_SKT'!$E$38:$E$4521, A58)</f>
        <v>0</v>
      </c>
      <c r="C58" s="1499"/>
      <c r="D58" s="533"/>
      <c r="E58" s="533"/>
      <c r="F58" s="1499"/>
      <c r="G58" s="1499"/>
      <c r="H58" s="1499"/>
      <c r="I58" s="1499"/>
      <c r="J58" s="536"/>
    </row>
    <row r="59" spans="1:19" ht="20.25" x14ac:dyDescent="0.25">
      <c r="A59" s="1524" t="s">
        <v>2487</v>
      </c>
      <c r="B59" s="1499">
        <f>COUNTIF('1.Kurul_SKT'!$E$38:$E$4521, A59)</f>
        <v>0</v>
      </c>
      <c r="C59" s="1499"/>
      <c r="D59" s="533"/>
      <c r="E59" s="533"/>
      <c r="F59" s="1499"/>
      <c r="G59" s="1499"/>
      <c r="H59" s="1499"/>
      <c r="I59" s="1499"/>
      <c r="J59" s="536"/>
    </row>
    <row r="60" spans="1:19" ht="20.25" x14ac:dyDescent="0.25">
      <c r="A60" s="526" t="s">
        <v>3309</v>
      </c>
      <c r="B60" s="1500" t="str">
        <f>IFERROR(INDEX('1.Kurul_SKT'!$B$19:$B$30, MATCH($A60, '1.Kurul_SKT'!$A$19:$A$30, 0)),"")</f>
        <v/>
      </c>
      <c r="C60" s="1500"/>
      <c r="D60" s="1500" t="str">
        <f>IFERROR(INDEX('2.Kurul_SKT'!$B$14:$B$28, MATCH($A60, '2.Kurul_SKT'!$A$14:$A$28, 0)),"")</f>
        <v/>
      </c>
      <c r="E60" s="1500"/>
      <c r="F60" s="1500" t="str">
        <f>IFERROR(INDEX('3. Kurul_SKT_221025'!$B$14:$B$30, MATCH($A60, '3. Kurul_SKT_221025'!$A$14:$A$30, 0)),"")</f>
        <v/>
      </c>
      <c r="G60" s="1500"/>
      <c r="H60" s="1500" t="str">
        <f>IFERROR(INDEX('4. Kurul_SKT'!$B$14:$B$29, MATCH($A60, '4. Kurul_SKT'!$A$14:$A$29, 0)),"")</f>
        <v/>
      </c>
      <c r="I60" s="1499">
        <f t="shared" si="1"/>
        <v>0</v>
      </c>
      <c r="J60" s="536"/>
    </row>
    <row r="61" spans="1:19" ht="20.25" x14ac:dyDescent="0.25">
      <c r="A61" s="527" t="s">
        <v>58</v>
      </c>
      <c r="B61" s="1499">
        <f>IFERROR(INDEX('1.Kurul_SKT'!$B$19:$B$30, MATCH($A61, '1.Kurul_SKT'!$A$19:$A$30, 0)),"")</f>
        <v>9</v>
      </c>
      <c r="C61" s="1500"/>
      <c r="D61" s="533" t="str">
        <f>IFERROR(INDEX('2.Kurul_SKT'!$B$14:$B$28, MATCH($A61, '2.Kurul_SKT'!$A$14:$A$28, 0)),"")</f>
        <v/>
      </c>
      <c r="E61" s="533"/>
      <c r="F61" s="1499">
        <f>IFERROR(INDEX('3. Kurul_SKT_221025'!$B$14:$B$30, MATCH($A61, '3. Kurul_SKT_221025'!$A$14:$A$30, 0)),"")</f>
        <v>9</v>
      </c>
      <c r="G61" s="1499"/>
      <c r="H61" s="1499" t="str">
        <f>IFERROR(INDEX('4. Kurul_SKT'!$B$14:$B$29, MATCH($A61, '4. Kurul_SKT'!$A$14:$A$29, 0)),"")</f>
        <v/>
      </c>
      <c r="I61" s="1499">
        <f t="shared" si="1"/>
        <v>18</v>
      </c>
      <c r="J61" s="536"/>
    </row>
    <row r="62" spans="1:19" ht="20.25" x14ac:dyDescent="0.25">
      <c r="A62" s="1525" t="s">
        <v>2452</v>
      </c>
      <c r="B62" s="1499">
        <f>COUNTIF('1.Kurul_SKT'!$E$38:$E$4521, A62)</f>
        <v>18</v>
      </c>
      <c r="C62" s="1499">
        <v>6</v>
      </c>
      <c r="D62" s="533"/>
      <c r="E62" s="533"/>
      <c r="F62" s="1499"/>
      <c r="G62" s="1499"/>
      <c r="H62" s="1499"/>
      <c r="I62" s="1499"/>
      <c r="J62" s="536"/>
    </row>
    <row r="63" spans="1:19" ht="20.25" x14ac:dyDescent="0.3">
      <c r="A63" s="529" t="s">
        <v>30</v>
      </c>
      <c r="B63" s="524">
        <f>SUM(B7:B61)-SUM(B40,B48,B52)</f>
        <v>314</v>
      </c>
      <c r="C63" s="524">
        <f>SUM(C7:C62)</f>
        <v>100.66</v>
      </c>
      <c r="D63" s="524">
        <f>SUM(D7:D61)-SUM(D16,D29,D48,D52,D40,D43)</f>
        <v>125</v>
      </c>
      <c r="E63" s="1539">
        <f>SUM(E14,E17,E20,E26,E30,E44,E49,E53)</f>
        <v>100</v>
      </c>
      <c r="F63" s="524">
        <f>SUM(F7:F61)-SUM(F11,F16,F29,F36,F40,F43)</f>
        <v>162</v>
      </c>
      <c r="G63" s="524"/>
      <c r="H63" s="524">
        <f>SUM(H7:H61)-SUM(H11,H29,H36,H40,H43,H16)</f>
        <v>147</v>
      </c>
      <c r="I63" s="524">
        <f>SUM(B63:H63)</f>
        <v>948.66</v>
      </c>
      <c r="J63" s="1407"/>
    </row>
    <row r="64" spans="1:19" ht="20.25" x14ac:dyDescent="0.3">
      <c r="A64" s="530" t="s">
        <v>31</v>
      </c>
      <c r="B64" s="1523">
        <f>SUM(B40,B48,B52,)</f>
        <v>22</v>
      </c>
      <c r="C64" s="1523"/>
      <c r="D64" s="80">
        <f>SUM(D16,D29,D48,D52,D40,D43)</f>
        <v>31</v>
      </c>
      <c r="E64" s="1539">
        <f>SUM(E14,E17,E21:E25,E26,E32:E33,E45:E47,E50:E51,E53)</f>
        <v>100</v>
      </c>
      <c r="F64" s="80">
        <f>SUM(F11,F16,F29,F36,F40,F43)</f>
        <v>65</v>
      </c>
      <c r="G64" s="80"/>
      <c r="H64" s="80">
        <f>SUM(H11,H29,H36,H40,H43,H16)</f>
        <v>49</v>
      </c>
      <c r="I64" s="80">
        <f>SUM(B64:H64)</f>
        <v>267</v>
      </c>
      <c r="J64" s="1408"/>
    </row>
    <row r="65" spans="1:10" ht="20.25" x14ac:dyDescent="0.25">
      <c r="A65" s="531" t="s">
        <v>2</v>
      </c>
      <c r="B65" s="524">
        <f>B63+B64</f>
        <v>336</v>
      </c>
      <c r="C65" s="524"/>
      <c r="D65" s="524">
        <f t="shared" ref="D65:I65" si="5">D63+D64</f>
        <v>156</v>
      </c>
      <c r="E65" s="524"/>
      <c r="F65" s="524">
        <f t="shared" si="5"/>
        <v>227</v>
      </c>
      <c r="G65" s="524"/>
      <c r="H65" s="524">
        <f t="shared" si="5"/>
        <v>196</v>
      </c>
      <c r="I65" s="524">
        <f t="shared" si="5"/>
        <v>1215.6599999999999</v>
      </c>
      <c r="J65" s="536"/>
    </row>
    <row r="67" spans="1:10" ht="47.45" customHeight="1" x14ac:dyDescent="0.25">
      <c r="A67" s="1562" t="s">
        <v>3204</v>
      </c>
      <c r="B67" s="1562"/>
      <c r="C67" s="1562"/>
      <c r="D67" s="1562"/>
      <c r="E67" s="1562"/>
      <c r="F67" s="1562"/>
      <c r="G67" s="1562"/>
      <c r="H67" s="1562"/>
      <c r="I67" s="1562"/>
    </row>
    <row r="68" spans="1:10" ht="51" customHeight="1" x14ac:dyDescent="0.25">
      <c r="A68" s="1562" t="s">
        <v>2494</v>
      </c>
      <c r="B68" s="1562"/>
      <c r="C68" s="1562"/>
      <c r="D68" s="1562"/>
      <c r="E68" s="1562"/>
      <c r="F68" s="1562"/>
      <c r="G68" s="1562"/>
      <c r="H68" s="1562"/>
      <c r="I68" s="1562"/>
    </row>
    <row r="69" spans="1:10" ht="54.95" customHeight="1" x14ac:dyDescent="0.25">
      <c r="A69" s="1562" t="s">
        <v>2493</v>
      </c>
      <c r="B69" s="1562"/>
      <c r="C69" s="1562"/>
      <c r="D69" s="1562"/>
      <c r="E69" s="1562"/>
      <c r="F69" s="1562"/>
      <c r="G69" s="1562"/>
      <c r="H69" s="1562"/>
      <c r="I69" s="1562"/>
    </row>
  </sheetData>
  <mergeCells count="4">
    <mergeCell ref="A1:I3"/>
    <mergeCell ref="A67:I67"/>
    <mergeCell ref="A68:I68"/>
    <mergeCell ref="A69:I69"/>
  </mergeCells>
  <pageMargins left="0.75" right="0.75" top="1" bottom="1" header="0.5" footer="0.5"/>
  <pageSetup paperSize="9" scale="64" fitToHeight="0" orientation="landscape" horizontalDpi="4294967292" verticalDpi="4294967292" r:id="rId1"/>
  <headerFooter alignWithMargins="0"/>
  <ignoredErrors>
    <ignoredError sqref="B18"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08924-CCAB-4ADF-9537-F9580952A00D}">
  <dimension ref="A1:C35"/>
  <sheetViews>
    <sheetView workbookViewId="0">
      <selection activeCell="B32" sqref="B32"/>
    </sheetView>
  </sheetViews>
  <sheetFormatPr defaultRowHeight="15.75" x14ac:dyDescent="0.25"/>
  <cols>
    <col min="1" max="1" width="34.5" customWidth="1"/>
    <col min="2" max="2" width="10.875" bestFit="1" customWidth="1"/>
    <col min="3" max="3" width="11.375" bestFit="1" customWidth="1"/>
  </cols>
  <sheetData>
    <row r="1" spans="1:3" ht="31.5" x14ac:dyDescent="0.25">
      <c r="A1" s="1542" t="s">
        <v>10</v>
      </c>
      <c r="B1" s="1550" t="s">
        <v>3170</v>
      </c>
      <c r="C1" s="1550" t="s">
        <v>3450</v>
      </c>
    </row>
    <row r="2" spans="1:3" x14ac:dyDescent="0.25">
      <c r="A2" s="1543" t="s">
        <v>1</v>
      </c>
      <c r="B2" s="1551"/>
      <c r="C2" s="1551"/>
    </row>
    <row r="3" spans="1:3" x14ac:dyDescent="0.25">
      <c r="A3" s="1544" t="s">
        <v>3414</v>
      </c>
      <c r="B3" s="1551">
        <v>7</v>
      </c>
      <c r="C3" s="1552"/>
    </row>
    <row r="4" spans="1:3" x14ac:dyDescent="0.25">
      <c r="A4" s="1544" t="s">
        <v>3415</v>
      </c>
      <c r="B4" s="1551">
        <v>7</v>
      </c>
      <c r="C4" s="1552"/>
    </row>
    <row r="5" spans="1:3" x14ac:dyDescent="0.25">
      <c r="A5" s="1544" t="s">
        <v>3416</v>
      </c>
      <c r="B5" s="1551">
        <v>10</v>
      </c>
      <c r="C5" s="1552"/>
    </row>
    <row r="6" spans="1:3" x14ac:dyDescent="0.25">
      <c r="A6" s="1545" t="s">
        <v>28</v>
      </c>
      <c r="B6" s="1551"/>
      <c r="C6" s="1552">
        <v>8</v>
      </c>
    </row>
    <row r="7" spans="1:3" x14ac:dyDescent="0.25">
      <c r="A7" s="1543" t="s">
        <v>0</v>
      </c>
      <c r="B7" s="1551"/>
      <c r="C7" s="1552"/>
    </row>
    <row r="8" spans="1:3" x14ac:dyDescent="0.25">
      <c r="A8" s="1544" t="s">
        <v>3139</v>
      </c>
      <c r="B8" s="1551">
        <v>3</v>
      </c>
      <c r="C8" s="1552"/>
    </row>
    <row r="9" spans="1:3" x14ac:dyDescent="0.25">
      <c r="A9" s="1545" t="s">
        <v>27</v>
      </c>
      <c r="B9" s="1551"/>
      <c r="C9" s="1552">
        <v>1</v>
      </c>
    </row>
    <row r="10" spans="1:3" x14ac:dyDescent="0.25">
      <c r="A10" s="1547" t="s">
        <v>53</v>
      </c>
      <c r="B10" s="1551"/>
      <c r="C10" s="1552"/>
    </row>
    <row r="11" spans="1:3" x14ac:dyDescent="0.25">
      <c r="A11" s="1548" t="s">
        <v>74</v>
      </c>
      <c r="B11" s="1551">
        <v>15</v>
      </c>
      <c r="C11" s="1552"/>
    </row>
    <row r="12" spans="1:3" x14ac:dyDescent="0.25">
      <c r="A12" s="1545" t="s">
        <v>54</v>
      </c>
      <c r="B12" s="1551"/>
      <c r="C12" s="1552"/>
    </row>
    <row r="13" spans="1:3" x14ac:dyDescent="0.25">
      <c r="A13" s="1543" t="s">
        <v>20</v>
      </c>
      <c r="B13" s="1551"/>
      <c r="C13" s="1552"/>
    </row>
    <row r="14" spans="1:3" x14ac:dyDescent="0.25">
      <c r="A14" s="1544" t="s">
        <v>2172</v>
      </c>
      <c r="B14" s="1551">
        <v>15</v>
      </c>
      <c r="C14" s="1552"/>
    </row>
    <row r="15" spans="1:3" x14ac:dyDescent="0.25">
      <c r="A15" s="1545" t="s">
        <v>26</v>
      </c>
      <c r="B15" s="1551"/>
      <c r="C15" s="1552">
        <v>8</v>
      </c>
    </row>
    <row r="16" spans="1:3" x14ac:dyDescent="0.25">
      <c r="A16" s="1543" t="s">
        <v>5</v>
      </c>
      <c r="B16" s="1551"/>
      <c r="C16" s="1552"/>
    </row>
    <row r="17" spans="1:3" x14ac:dyDescent="0.25">
      <c r="A17" s="1544" t="s">
        <v>1170</v>
      </c>
      <c r="B17" s="1551">
        <v>17</v>
      </c>
      <c r="C17" s="1552"/>
    </row>
    <row r="18" spans="1:3" x14ac:dyDescent="0.25">
      <c r="A18" s="1545" t="s">
        <v>29</v>
      </c>
      <c r="B18" s="1551"/>
      <c r="C18" s="1552">
        <v>7</v>
      </c>
    </row>
    <row r="19" spans="1:3" x14ac:dyDescent="0.25">
      <c r="A19" s="1546" t="s">
        <v>1932</v>
      </c>
      <c r="B19" s="1551"/>
      <c r="C19" s="1552"/>
    </row>
    <row r="20" spans="1:3" x14ac:dyDescent="0.25">
      <c r="A20" s="1549" t="s">
        <v>435</v>
      </c>
      <c r="B20" s="1551">
        <v>2</v>
      </c>
      <c r="C20" s="1552"/>
    </row>
    <row r="21" spans="1:3" x14ac:dyDescent="0.25">
      <c r="A21" s="1549" t="s">
        <v>431</v>
      </c>
      <c r="B21" s="1551">
        <v>1</v>
      </c>
      <c r="C21" s="1552"/>
    </row>
    <row r="22" spans="1:3" x14ac:dyDescent="0.25">
      <c r="A22" s="1545" t="s">
        <v>1934</v>
      </c>
      <c r="B22" s="1551"/>
      <c r="C22" s="1552">
        <v>4</v>
      </c>
    </row>
    <row r="23" spans="1:3" x14ac:dyDescent="0.25">
      <c r="A23" s="1546" t="s">
        <v>2451</v>
      </c>
      <c r="B23" s="1551"/>
      <c r="C23" s="1552"/>
    </row>
    <row r="24" spans="1:3" x14ac:dyDescent="0.25">
      <c r="A24" s="1549" t="s">
        <v>2452</v>
      </c>
      <c r="B24" s="1551"/>
      <c r="C24" s="1552"/>
    </row>
    <row r="25" spans="1:3" x14ac:dyDescent="0.25">
      <c r="A25" s="1545" t="s">
        <v>3179</v>
      </c>
      <c r="B25" s="1551"/>
      <c r="C25" s="1552">
        <v>2</v>
      </c>
    </row>
    <row r="26" spans="1:3" x14ac:dyDescent="0.25">
      <c r="A26" s="1543" t="s">
        <v>9</v>
      </c>
      <c r="B26" s="1552"/>
      <c r="C26" s="1552"/>
    </row>
    <row r="27" spans="1:3" x14ac:dyDescent="0.25">
      <c r="A27" s="1544" t="s">
        <v>2185</v>
      </c>
      <c r="B27" s="1551">
        <v>4</v>
      </c>
      <c r="C27" s="1552"/>
    </row>
    <row r="28" spans="1:3" x14ac:dyDescent="0.25">
      <c r="A28" s="1545" t="s">
        <v>44</v>
      </c>
      <c r="B28" s="1551"/>
      <c r="C28" s="1552"/>
    </row>
    <row r="29" spans="1:3" x14ac:dyDescent="0.25">
      <c r="A29" s="1543" t="s">
        <v>21</v>
      </c>
      <c r="B29" s="1552"/>
      <c r="C29" s="1552"/>
    </row>
    <row r="30" spans="1:3" x14ac:dyDescent="0.25">
      <c r="A30" s="1544" t="s">
        <v>3045</v>
      </c>
      <c r="B30" s="1551">
        <v>5</v>
      </c>
      <c r="C30" s="1552"/>
    </row>
    <row r="31" spans="1:3" x14ac:dyDescent="0.25">
      <c r="A31" s="1544" t="s">
        <v>2488</v>
      </c>
      <c r="B31" s="1551">
        <v>7</v>
      </c>
      <c r="C31" s="1552"/>
    </row>
    <row r="32" spans="1:3" x14ac:dyDescent="0.25">
      <c r="A32" s="1544" t="s">
        <v>2487</v>
      </c>
      <c r="B32" s="1551">
        <v>1</v>
      </c>
      <c r="C32" s="1552"/>
    </row>
    <row r="33" spans="1:3" x14ac:dyDescent="0.25">
      <c r="A33" s="1545" t="s">
        <v>3309</v>
      </c>
      <c r="B33" s="1551"/>
      <c r="C33" s="1552"/>
    </row>
    <row r="34" spans="1:3" x14ac:dyDescent="0.25">
      <c r="A34" s="1547" t="s">
        <v>58</v>
      </c>
      <c r="B34" s="1552"/>
      <c r="C34" s="1552"/>
    </row>
    <row r="35" spans="1:3" x14ac:dyDescent="0.25">
      <c r="A35" s="1548" t="s">
        <v>2452</v>
      </c>
      <c r="B35" s="1551">
        <v>6</v>
      </c>
      <c r="C35" s="1552"/>
    </row>
  </sheetData>
  <pageMargins left="0.7" right="0.7" top="0.75" bottom="0.75" header="0.3" footer="0.3"/>
  <pageSetup paperSize="9"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L713"/>
  <sheetViews>
    <sheetView tabSelected="1" zoomScale="85" zoomScaleNormal="85" workbookViewId="0">
      <selection activeCell="B234" sqref="B234:B237"/>
    </sheetView>
  </sheetViews>
  <sheetFormatPr defaultColWidth="10.875" defaultRowHeight="15.75" x14ac:dyDescent="0.25"/>
  <cols>
    <col min="1" max="1" width="32.125" style="3" bestFit="1" customWidth="1"/>
    <col min="2" max="2" width="45.625" style="3" bestFit="1" customWidth="1"/>
    <col min="3" max="3" width="53.375" style="3" bestFit="1" customWidth="1"/>
    <col min="4" max="4" width="60.625" style="3" customWidth="1"/>
    <col min="5" max="5" width="142.25" style="8" bestFit="1" customWidth="1"/>
    <col min="6" max="6" width="255.625" style="26" bestFit="1" customWidth="1"/>
    <col min="7" max="16384" width="10.875" style="3"/>
  </cols>
  <sheetData>
    <row r="1" spans="1:6" ht="15.6" customHeight="1" x14ac:dyDescent="0.25">
      <c r="A1" s="1"/>
      <c r="B1" s="1"/>
      <c r="C1" s="1"/>
      <c r="D1" s="1"/>
      <c r="E1" s="563"/>
      <c r="F1" s="1"/>
    </row>
    <row r="2" spans="1:6" ht="15.6" customHeight="1" x14ac:dyDescent="0.25">
      <c r="A2" s="1"/>
      <c r="B2" s="1"/>
      <c r="C2" s="1"/>
      <c r="D2" s="538" t="s">
        <v>12</v>
      </c>
      <c r="E2" s="563"/>
      <c r="F2" s="1"/>
    </row>
    <row r="3" spans="1:6" ht="15.6" customHeight="1" x14ac:dyDescent="0.25">
      <c r="A3" s="1"/>
      <c r="B3" s="1"/>
      <c r="C3" s="1"/>
      <c r="D3" s="538" t="s">
        <v>42</v>
      </c>
      <c r="E3" s="563"/>
      <c r="F3" s="1"/>
    </row>
    <row r="4" spans="1:6" ht="15.6" customHeight="1" x14ac:dyDescent="0.25">
      <c r="A4" s="1"/>
      <c r="B4" s="538"/>
      <c r="C4" s="1"/>
      <c r="D4" s="538" t="s">
        <v>13</v>
      </c>
      <c r="E4" s="563"/>
      <c r="F4" s="1"/>
    </row>
    <row r="5" spans="1:6" ht="15.6" customHeight="1" x14ac:dyDescent="0.25">
      <c r="A5" s="1"/>
      <c r="B5" s="1"/>
      <c r="C5" s="1"/>
      <c r="D5" s="538" t="s">
        <v>2495</v>
      </c>
      <c r="E5" s="563"/>
      <c r="F5" s="1"/>
    </row>
    <row r="6" spans="1:6" ht="15.6" customHeight="1" x14ac:dyDescent="0.25">
      <c r="A6" s="1"/>
      <c r="B6" s="1"/>
      <c r="C6" s="1"/>
      <c r="D6" s="538" t="s">
        <v>48</v>
      </c>
      <c r="E6" s="563"/>
      <c r="F6" s="1"/>
    </row>
    <row r="7" spans="1:6" ht="15.6" customHeight="1" x14ac:dyDescent="0.25">
      <c r="A7" s="1"/>
      <c r="B7" s="1"/>
      <c r="C7" s="1"/>
      <c r="D7" s="538"/>
      <c r="E7" s="563"/>
      <c r="F7" s="1"/>
    </row>
    <row r="8" spans="1:6" ht="15.6" customHeight="1" x14ac:dyDescent="0.25">
      <c r="A8" s="1"/>
      <c r="B8" s="1"/>
      <c r="C8" s="1"/>
      <c r="D8" s="561" t="s">
        <v>3451</v>
      </c>
      <c r="E8" s="563"/>
      <c r="F8" s="1"/>
    </row>
    <row r="9" spans="1:6" ht="15.6" customHeight="1" x14ac:dyDescent="0.25">
      <c r="A9" s="1"/>
      <c r="B9" s="1"/>
      <c r="C9" s="1"/>
      <c r="D9" s="564" t="s">
        <v>3452</v>
      </c>
      <c r="E9" s="563"/>
      <c r="F9" s="1"/>
    </row>
    <row r="10" spans="1:6" ht="15.6" customHeight="1" x14ac:dyDescent="0.25">
      <c r="A10" s="1"/>
      <c r="B10" s="1"/>
      <c r="C10" s="1"/>
      <c r="D10" s="561" t="s">
        <v>3314</v>
      </c>
      <c r="E10" s="563"/>
      <c r="F10" s="1"/>
    </row>
    <row r="11" spans="1:6" ht="15.6" customHeight="1" x14ac:dyDescent="0.25">
      <c r="A11" s="1"/>
      <c r="B11" s="1"/>
      <c r="C11" s="1"/>
      <c r="D11" s="537"/>
      <c r="E11" s="563"/>
      <c r="F11" s="1"/>
    </row>
    <row r="12" spans="1:6" ht="15.6" customHeight="1" x14ac:dyDescent="0.25">
      <c r="A12" s="1"/>
      <c r="B12" s="1"/>
      <c r="C12" s="1"/>
      <c r="D12" s="6"/>
      <c r="E12" s="563"/>
      <c r="F12" s="1"/>
    </row>
    <row r="13" spans="1:6" ht="15.6" customHeight="1" x14ac:dyDescent="0.25">
      <c r="A13" s="1"/>
      <c r="B13" s="1"/>
      <c r="C13" s="1"/>
      <c r="D13" s="1"/>
      <c r="E13" s="563"/>
      <c r="F13" s="1"/>
    </row>
    <row r="14" spans="1:6" ht="15.6" customHeight="1" x14ac:dyDescent="0.25">
      <c r="A14" s="522" t="s">
        <v>10</v>
      </c>
      <c r="B14" s="565" t="s">
        <v>23</v>
      </c>
      <c r="C14" s="52" t="s">
        <v>3170</v>
      </c>
      <c r="D14" s="52" t="s">
        <v>3304</v>
      </c>
      <c r="E14"/>
      <c r="F14" s="3"/>
    </row>
    <row r="15" spans="1:6" ht="15.6" customHeight="1" x14ac:dyDescent="0.25">
      <c r="A15" s="47" t="s">
        <v>1</v>
      </c>
      <c r="B15" s="760">
        <f>COUNTIF($B$36:$B$658,"14ANT.*")-COUNTIF($B$36:$B$658,"*14ANT.L*")</f>
        <v>44</v>
      </c>
      <c r="C15" s="53">
        <f>ROUND(B15/$B$31*100,2)</f>
        <v>29.93</v>
      </c>
      <c r="D15" s="53"/>
      <c r="E15"/>
      <c r="F15" s="3"/>
    </row>
    <row r="16" spans="1:6" s="39" customFormat="1" ht="15.6" customHeight="1" x14ac:dyDescent="0.25">
      <c r="A16" s="49" t="s">
        <v>28</v>
      </c>
      <c r="B16" s="772">
        <f>COUNTIF($B$37:$B$665,"*14ANT.L*")/2</f>
        <v>22</v>
      </c>
      <c r="C16" s="476"/>
      <c r="D16" s="476">
        <f>B16/$B$32*$C$32</f>
        <v>11.224489795918368</v>
      </c>
      <c r="E16"/>
    </row>
    <row r="17" spans="1:6" ht="15.6" customHeight="1" x14ac:dyDescent="0.25">
      <c r="A17" s="47" t="s">
        <v>5</v>
      </c>
      <c r="B17" s="1054">
        <f>COUNTIF($B$36:$B$658,"*14HIS.*")-COUNTIF($B$36:$B$658,"*14HIS.L*")</f>
        <v>12</v>
      </c>
      <c r="C17" s="53">
        <f>ROUND(B17/$B$31*100,2)</f>
        <v>8.16</v>
      </c>
      <c r="D17" s="53"/>
      <c r="E17"/>
      <c r="F17" s="3"/>
    </row>
    <row r="18" spans="1:6" s="39" customFormat="1" ht="15.6" customHeight="1" x14ac:dyDescent="0.25">
      <c r="A18" s="49" t="s">
        <v>29</v>
      </c>
      <c r="B18" s="1055">
        <f>COUNTIF($B$36:$B$658,"*14HIS.L*")/2</f>
        <v>8</v>
      </c>
      <c r="C18" s="476"/>
      <c r="D18" s="476">
        <f>B18/$B$32*$C$32</f>
        <v>4.0816326530612246</v>
      </c>
      <c r="E18"/>
    </row>
    <row r="19" spans="1:6" ht="15.6" customHeight="1" x14ac:dyDescent="0.25">
      <c r="A19" s="47" t="s">
        <v>20</v>
      </c>
      <c r="B19" s="856">
        <f>COUNTIF($B$36:$B$658,"*14FIZ.*")-COUNTIF($B$37:$B$658,"*14FIZ.L*")</f>
        <v>22</v>
      </c>
      <c r="C19" s="53">
        <f>ROUND(B19/$B$31*100,2)</f>
        <v>14.97</v>
      </c>
      <c r="D19" s="53"/>
      <c r="E19"/>
      <c r="F19" s="3"/>
    </row>
    <row r="20" spans="1:6" s="39" customFormat="1" ht="15.6" customHeight="1" x14ac:dyDescent="0.25">
      <c r="A20" s="49" t="s">
        <v>26</v>
      </c>
      <c r="B20" s="857">
        <f>COUNTIF($B$36:$B$658,"*14FIZ.L*")/2</f>
        <v>6</v>
      </c>
      <c r="C20" s="476"/>
      <c r="D20" s="476">
        <f>B20/$B$32*$C$32</f>
        <v>3.0612244897959182</v>
      </c>
      <c r="E20"/>
    </row>
    <row r="21" spans="1:6" ht="15.6" customHeight="1" x14ac:dyDescent="0.25">
      <c r="A21" s="47" t="s">
        <v>0</v>
      </c>
      <c r="B21" s="1284">
        <f>COUNTIF($B$36:$B$658,"*14BYF.*")-COUNTIF($B$36:$B$658,"*14BYF.L*")</f>
        <v>11</v>
      </c>
      <c r="C21" s="53">
        <f>ROUND(B21/$B$31*100,2)</f>
        <v>7.48</v>
      </c>
      <c r="D21" s="53"/>
      <c r="E21"/>
      <c r="F21" s="3"/>
    </row>
    <row r="22" spans="1:6" s="39" customFormat="1" ht="15.6" customHeight="1" x14ac:dyDescent="0.25">
      <c r="A22" s="49" t="s">
        <v>27</v>
      </c>
      <c r="B22" s="1285">
        <f>COUNTIF($B$36:$B$658,"*14BYF.L*")/2</f>
        <v>2</v>
      </c>
      <c r="C22" s="476"/>
      <c r="D22" s="476">
        <f>B22/$B$32*$C$32</f>
        <v>1.0204081632653061</v>
      </c>
      <c r="E22"/>
    </row>
    <row r="23" spans="1:6" s="39" customFormat="1" ht="15.6" customHeight="1" x14ac:dyDescent="0.25">
      <c r="A23" s="46" t="s">
        <v>1932</v>
      </c>
      <c r="B23" s="810">
        <f>COUNTIF($B$36:$B$658,"*14TKB.*")-COUNTIF($B$36:$B$658,"*14TKB.L*")</f>
        <v>3</v>
      </c>
      <c r="C23" s="1404">
        <f>ROUND(B23/$B$31*100,2)</f>
        <v>2.04</v>
      </c>
      <c r="D23" s="1404"/>
      <c r="E23"/>
    </row>
    <row r="24" spans="1:6" s="39" customFormat="1" ht="15.6" customHeight="1" x14ac:dyDescent="0.25">
      <c r="A24" s="49" t="s">
        <v>1934</v>
      </c>
      <c r="B24" s="790">
        <f>COUNTIF($B$36:$B$658,"*14TKB.L*")/2</f>
        <v>9</v>
      </c>
      <c r="C24" s="476"/>
      <c r="D24" s="476">
        <f>B24/$B$32*$C$32</f>
        <v>4.591836734693878</v>
      </c>
      <c r="E24"/>
    </row>
    <row r="25" spans="1:6" ht="15.6" customHeight="1" x14ac:dyDescent="0.25">
      <c r="A25" s="46" t="s">
        <v>53</v>
      </c>
      <c r="B25" s="1227">
        <f>COUNTIF($B$36:$B$658,"*14BIS.*")-COUNTIF($B$36:$B$658,"*14BIS.L*")</f>
        <v>20</v>
      </c>
      <c r="C25" s="53">
        <f>ROUND(B25/$B$31*100,2)</f>
        <v>13.61</v>
      </c>
      <c r="D25" s="53"/>
      <c r="E25"/>
      <c r="F25" s="3"/>
    </row>
    <row r="26" spans="1:6" ht="15.6" customHeight="1" x14ac:dyDescent="0.25">
      <c r="A26" s="46" t="s">
        <v>1894</v>
      </c>
      <c r="B26" s="984">
        <f>COUNTIF($B$36:$B$658,"*14TGN.*")-COUNTIF($B$36:$B$658,"*14TGN.L*")</f>
        <v>13</v>
      </c>
      <c r="C26" s="53">
        <f t="shared" ref="C26:C28" si="0">ROUND(B26/$B$31*100,2)</f>
        <v>8.84</v>
      </c>
      <c r="D26" s="53"/>
      <c r="E26"/>
      <c r="F26" s="3"/>
    </row>
    <row r="27" spans="1:6" ht="15.6" customHeight="1" x14ac:dyDescent="0.25">
      <c r="A27" s="46" t="s">
        <v>9</v>
      </c>
      <c r="B27" s="984">
        <f>COUNTIF($B$36:$B$658,"*14TBK.*")</f>
        <v>19</v>
      </c>
      <c r="C27" s="53">
        <f t="shared" si="0"/>
        <v>12.93</v>
      </c>
      <c r="D27" s="53"/>
      <c r="E27"/>
      <c r="F27" s="3"/>
    </row>
    <row r="28" spans="1:6" ht="15.6" customHeight="1" x14ac:dyDescent="0.25">
      <c r="A28" s="46" t="s">
        <v>2451</v>
      </c>
      <c r="B28" s="1520">
        <f>COUNTIF($B$36:$B$658,"14TEBAD.*")-COUNTIF($B$36:$B$658,"14TEBAD.L*")</f>
        <v>3</v>
      </c>
      <c r="C28" s="53">
        <f t="shared" si="0"/>
        <v>2.04</v>
      </c>
      <c r="D28" s="53"/>
      <c r="E28"/>
      <c r="F28" s="3"/>
    </row>
    <row r="29" spans="1:6" ht="15.6" customHeight="1" x14ac:dyDescent="0.25">
      <c r="A29" s="1110" t="s">
        <v>3179</v>
      </c>
      <c r="B29" s="1403">
        <f>COUNTIF($B$36:$B$658,"14TEBAD.L*")/4</f>
        <v>2</v>
      </c>
      <c r="C29" s="676"/>
      <c r="D29" s="476">
        <f>B29/$B$32*$C$32</f>
        <v>1.0204081632653061</v>
      </c>
      <c r="E29"/>
      <c r="F29" s="3"/>
    </row>
    <row r="30" spans="1:6" ht="15.6" customHeight="1" x14ac:dyDescent="0.25">
      <c r="A30" s="686" t="s">
        <v>2</v>
      </c>
      <c r="B30" s="676">
        <f>SUM(B15:B29)</f>
        <v>196</v>
      </c>
      <c r="C30" s="676">
        <f>SUM(C14:C29)</f>
        <v>100.00000000000001</v>
      </c>
      <c r="D30" s="1522"/>
      <c r="E30"/>
      <c r="F30" s="3"/>
    </row>
    <row r="31" spans="1:6" ht="15.6" customHeight="1" x14ac:dyDescent="0.25">
      <c r="A31" s="1455" t="s">
        <v>3283</v>
      </c>
      <c r="B31" s="676">
        <f>SUM(B15,B17,B19,B21,B23,B25,B26,B27,B28)</f>
        <v>147</v>
      </c>
      <c r="C31" s="1456">
        <f>ROUND(B31/B30*100,0)</f>
        <v>75</v>
      </c>
      <c r="D31" s="53"/>
      <c r="E31"/>
      <c r="F31" s="3"/>
    </row>
    <row r="32" spans="1:6" ht="15.6" customHeight="1" x14ac:dyDescent="0.25">
      <c r="A32" s="686" t="s">
        <v>3284</v>
      </c>
      <c r="B32" s="1460">
        <f>SUM(B16,B18,B20,B22,B24,B29)</f>
        <v>49</v>
      </c>
      <c r="C32" s="1460">
        <f>ROUND(B32/B30*100,0)</f>
        <v>25</v>
      </c>
      <c r="D32" s="476">
        <f>SUM(D15:D29)</f>
        <v>25</v>
      </c>
      <c r="E32"/>
      <c r="F32" s="3"/>
    </row>
    <row r="33" spans="1:16" ht="15.6" customHeight="1" x14ac:dyDescent="0.25">
      <c r="A33" s="1680" t="s">
        <v>2619</v>
      </c>
      <c r="B33" s="1680"/>
      <c r="C33" s="1680"/>
      <c r="D33" s="1680"/>
      <c r="E33" s="1680"/>
      <c r="F33" s="1680"/>
    </row>
    <row r="34" spans="1:16" ht="15.6" customHeight="1" x14ac:dyDescent="0.25">
      <c r="A34" s="1556" t="s">
        <v>2225</v>
      </c>
      <c r="B34" s="1557"/>
      <c r="C34" s="1557"/>
      <c r="D34" s="1557"/>
      <c r="E34" s="1557"/>
      <c r="F34" s="1558"/>
    </row>
    <row r="35" spans="1:16" customFormat="1" x14ac:dyDescent="0.25">
      <c r="A35" s="11" t="s">
        <v>3</v>
      </c>
      <c r="B35" s="11" t="s">
        <v>6</v>
      </c>
      <c r="C35" s="11" t="s">
        <v>7</v>
      </c>
      <c r="D35" s="11" t="s">
        <v>8</v>
      </c>
      <c r="E35" s="12" t="s">
        <v>4</v>
      </c>
      <c r="F35" s="11" t="s">
        <v>11</v>
      </c>
    </row>
    <row r="36" spans="1:16" s="612" customFormat="1" ht="15.6" customHeight="1" x14ac:dyDescent="0.25">
      <c r="A36" s="59" t="s">
        <v>22</v>
      </c>
      <c r="B36" s="59"/>
      <c r="C36" s="59"/>
      <c r="D36" s="59"/>
      <c r="E36" s="59"/>
      <c r="F36" s="59"/>
    </row>
    <row r="37" spans="1:16" s="8" customFormat="1" ht="15.6" customHeight="1" x14ac:dyDescent="0.25">
      <c r="A37" s="645" t="s">
        <v>3420</v>
      </c>
      <c r="B37" s="15"/>
      <c r="C37" s="15"/>
      <c r="D37" s="15"/>
      <c r="E37" s="15"/>
      <c r="F37" s="15"/>
    </row>
    <row r="38" spans="1:16" ht="15.6" customHeight="1" x14ac:dyDescent="0.25">
      <c r="A38" s="72" t="s">
        <v>34</v>
      </c>
      <c r="B38" s="1711" t="s">
        <v>3282</v>
      </c>
      <c r="C38" s="72"/>
      <c r="D38" s="72"/>
      <c r="E38" s="72"/>
      <c r="F38" s="72"/>
    </row>
    <row r="39" spans="1:16" ht="15.6" customHeight="1" x14ac:dyDescent="0.25">
      <c r="A39" s="72" t="s">
        <v>35</v>
      </c>
      <c r="B39" s="1712"/>
      <c r="C39" s="72"/>
      <c r="D39" s="72"/>
      <c r="E39" s="72"/>
      <c r="F39" s="72"/>
    </row>
    <row r="40" spans="1:16" ht="15.6" customHeight="1" x14ac:dyDescent="0.25">
      <c r="A40" s="72" t="s">
        <v>36</v>
      </c>
      <c r="B40" s="1712"/>
      <c r="C40" s="72"/>
      <c r="D40" s="72"/>
      <c r="E40" s="72"/>
      <c r="F40" s="72"/>
      <c r="G40" s="516"/>
      <c r="H40" s="516"/>
      <c r="I40" s="516"/>
      <c r="J40" s="516"/>
      <c r="K40" s="516"/>
      <c r="L40" s="516"/>
      <c r="M40" s="516"/>
      <c r="N40" s="516"/>
      <c r="O40" s="516"/>
    </row>
    <row r="41" spans="1:16" ht="15.6" customHeight="1" x14ac:dyDescent="0.25">
      <c r="A41" s="72" t="s">
        <v>37</v>
      </c>
      <c r="B41" s="1713"/>
      <c r="C41" s="72"/>
      <c r="D41" s="72"/>
      <c r="E41" s="72"/>
      <c r="F41" s="72"/>
      <c r="G41" s="516"/>
      <c r="H41" s="516"/>
      <c r="I41" s="516"/>
      <c r="J41" s="516"/>
      <c r="K41" s="516"/>
      <c r="L41" s="516"/>
      <c r="M41" s="516"/>
      <c r="N41" s="516"/>
      <c r="O41" s="516"/>
    </row>
    <row r="42" spans="1:16" ht="15.6" customHeight="1" x14ac:dyDescent="0.25">
      <c r="A42" s="435" t="s">
        <v>57</v>
      </c>
      <c r="B42" s="435"/>
      <c r="C42" s="435"/>
      <c r="D42" s="435"/>
      <c r="E42" s="435"/>
      <c r="F42" s="435"/>
      <c r="G42" s="700"/>
      <c r="H42" s="516"/>
      <c r="I42" s="516"/>
      <c r="J42" s="516"/>
      <c r="K42" s="516"/>
      <c r="L42" s="516"/>
      <c r="M42" s="516"/>
      <c r="N42" s="516"/>
      <c r="O42" s="516"/>
      <c r="P42" s="516"/>
    </row>
    <row r="43" spans="1:16" ht="15.6" customHeight="1" x14ac:dyDescent="0.25">
      <c r="A43" s="5" t="s">
        <v>39</v>
      </c>
      <c r="B43" s="72"/>
      <c r="C43" s="72" t="s">
        <v>1991</v>
      </c>
      <c r="D43" s="72"/>
      <c r="E43" s="72"/>
      <c r="F43" s="72"/>
    </row>
    <row r="44" spans="1:16" ht="15.6" customHeight="1" x14ac:dyDescent="0.25">
      <c r="A44" s="5" t="s">
        <v>38</v>
      </c>
      <c r="B44" s="72"/>
      <c r="C44" s="72" t="s">
        <v>1991</v>
      </c>
      <c r="D44" s="72"/>
      <c r="E44" s="72"/>
      <c r="F44" s="72"/>
    </row>
    <row r="45" spans="1:16" ht="15.6" customHeight="1" x14ac:dyDescent="0.25">
      <c r="A45" s="72" t="s">
        <v>40</v>
      </c>
      <c r="B45" s="1534" t="s">
        <v>2163</v>
      </c>
      <c r="C45" s="1535" t="s">
        <v>1990</v>
      </c>
      <c r="D45" s="72"/>
      <c r="E45" s="72"/>
      <c r="F45" s="72"/>
    </row>
    <row r="46" spans="1:16" ht="15.6" customHeight="1" x14ac:dyDescent="0.25">
      <c r="A46" s="72" t="s">
        <v>41</v>
      </c>
      <c r="B46" s="1534" t="s">
        <v>2163</v>
      </c>
      <c r="C46" s="1535" t="s">
        <v>1990</v>
      </c>
      <c r="D46" s="72"/>
      <c r="E46" s="72"/>
      <c r="F46" s="72"/>
    </row>
    <row r="47" spans="1:16" s="8" customFormat="1" ht="15.6" customHeight="1" x14ac:dyDescent="0.25">
      <c r="A47" s="645" t="s">
        <v>2621</v>
      </c>
      <c r="B47" s="645"/>
      <c r="C47" s="645"/>
      <c r="D47" s="645"/>
      <c r="E47" s="645"/>
      <c r="F47" s="645"/>
    </row>
    <row r="48" spans="1:16" ht="15.6" customHeight="1" x14ac:dyDescent="0.25">
      <c r="A48" s="5" t="s">
        <v>34</v>
      </c>
      <c r="G48" s="516"/>
      <c r="H48" s="516"/>
      <c r="I48" s="516"/>
      <c r="J48" s="516"/>
      <c r="K48" s="516"/>
      <c r="L48" s="516"/>
      <c r="M48" s="516"/>
      <c r="N48" s="516"/>
      <c r="O48" s="516"/>
    </row>
    <row r="49" spans="1:15" ht="15.6" customHeight="1" x14ac:dyDescent="0.25">
      <c r="A49" s="5" t="s">
        <v>35</v>
      </c>
      <c r="B49" s="918" t="s">
        <v>2053</v>
      </c>
      <c r="C49" s="977" t="s">
        <v>9</v>
      </c>
      <c r="D49" s="935" t="s">
        <v>870</v>
      </c>
      <c r="E49" s="978" t="s">
        <v>742</v>
      </c>
      <c r="F49" s="978" t="s">
        <v>2914</v>
      </c>
      <c r="G49" s="516"/>
      <c r="H49" s="516"/>
      <c r="I49" s="516"/>
      <c r="J49" s="516"/>
      <c r="K49" s="516"/>
      <c r="L49" s="516"/>
      <c r="M49" s="516"/>
      <c r="N49" s="516"/>
      <c r="O49" s="516"/>
    </row>
    <row r="50" spans="1:15" ht="15.6" customHeight="1" x14ac:dyDescent="0.25">
      <c r="A50" s="5" t="s">
        <v>36</v>
      </c>
      <c r="B50" s="988" t="s">
        <v>3348</v>
      </c>
      <c r="C50" s="992" t="s">
        <v>5</v>
      </c>
      <c r="D50" s="988" t="s">
        <v>2384</v>
      </c>
      <c r="E50" s="994" t="s">
        <v>1170</v>
      </c>
      <c r="F50" s="992" t="s">
        <v>2385</v>
      </c>
      <c r="G50"/>
    </row>
    <row r="51" spans="1:15" ht="15.6" customHeight="1" x14ac:dyDescent="0.25">
      <c r="A51" s="5" t="s">
        <v>37</v>
      </c>
      <c r="B51" s="988" t="s">
        <v>3349</v>
      </c>
      <c r="C51" s="992" t="s">
        <v>5</v>
      </c>
      <c r="D51" s="1417" t="s">
        <v>2979</v>
      </c>
      <c r="E51" s="994" t="s">
        <v>1170</v>
      </c>
      <c r="F51" s="992" t="s">
        <v>1274</v>
      </c>
      <c r="G51"/>
    </row>
    <row r="52" spans="1:15" ht="15.6" customHeight="1" x14ac:dyDescent="0.25">
      <c r="A52" s="435" t="s">
        <v>57</v>
      </c>
      <c r="B52" s="435"/>
      <c r="C52" s="435"/>
      <c r="D52" s="435"/>
      <c r="E52" s="435"/>
      <c r="F52" s="435"/>
      <c r="G52"/>
    </row>
    <row r="53" spans="1:15" ht="15.6" customHeight="1" x14ac:dyDescent="0.25">
      <c r="A53" s="5" t="s">
        <v>39</v>
      </c>
      <c r="B53" s="1205" t="s">
        <v>2040</v>
      </c>
      <c r="C53" s="1204" t="s">
        <v>53</v>
      </c>
      <c r="D53" s="1204" t="s">
        <v>3117</v>
      </c>
      <c r="E53" s="1205" t="s">
        <v>74</v>
      </c>
      <c r="F53" s="1204" t="s">
        <v>2387</v>
      </c>
    </row>
    <row r="54" spans="1:15" ht="15.6" customHeight="1" x14ac:dyDescent="0.25">
      <c r="A54" s="5" t="s">
        <v>38</v>
      </c>
      <c r="B54" s="1205" t="s">
        <v>2041</v>
      </c>
      <c r="C54" s="1204" t="s">
        <v>53</v>
      </c>
      <c r="D54" s="1204" t="s">
        <v>3117</v>
      </c>
      <c r="E54" s="1205" t="s">
        <v>74</v>
      </c>
      <c r="F54" s="16" t="s">
        <v>2387</v>
      </c>
    </row>
    <row r="55" spans="1:15" ht="15.6" customHeight="1" x14ac:dyDescent="0.25">
      <c r="A55" s="72" t="s">
        <v>40</v>
      </c>
      <c r="B55" s="1535" t="s">
        <v>2165</v>
      </c>
      <c r="C55" s="1536" t="s">
        <v>1988</v>
      </c>
      <c r="D55" s="72"/>
      <c r="E55" s="72"/>
      <c r="F55" s="72"/>
    </row>
    <row r="56" spans="1:15" ht="15.6" customHeight="1" x14ac:dyDescent="0.25">
      <c r="A56" s="72" t="s">
        <v>41</v>
      </c>
      <c r="B56" s="1535" t="s">
        <v>2165</v>
      </c>
      <c r="C56" s="1536" t="s">
        <v>1988</v>
      </c>
      <c r="D56" s="72"/>
      <c r="E56" s="72"/>
      <c r="F56" s="72"/>
    </row>
    <row r="57" spans="1:15" s="8" customFormat="1" ht="15.6" customHeight="1" x14ac:dyDescent="0.25">
      <c r="A57" s="645" t="s">
        <v>2622</v>
      </c>
      <c r="B57" s="645"/>
      <c r="C57" s="645"/>
      <c r="D57" s="645"/>
      <c r="E57" s="645"/>
      <c r="F57" s="645"/>
    </row>
    <row r="58" spans="1:15" ht="15.6" customHeight="1" x14ac:dyDescent="0.25">
      <c r="A58" s="5" t="s">
        <v>34</v>
      </c>
      <c r="B58" s="5"/>
      <c r="C58" s="5" t="s">
        <v>1991</v>
      </c>
      <c r="D58" s="5"/>
      <c r="E58" s="5"/>
      <c r="F58" s="5"/>
    </row>
    <row r="59" spans="1:15" ht="15.6" customHeight="1" x14ac:dyDescent="0.25">
      <c r="A59" s="5" t="s">
        <v>35</v>
      </c>
      <c r="B59" s="1517"/>
      <c r="C59" s="1517" t="s">
        <v>1991</v>
      </c>
      <c r="D59" s="1517"/>
      <c r="E59" s="1517"/>
      <c r="F59" s="1517"/>
    </row>
    <row r="60" spans="1:15" ht="15.6" customHeight="1" x14ac:dyDescent="0.25">
      <c r="A60" s="5" t="s">
        <v>36</v>
      </c>
      <c r="B60" s="5"/>
      <c r="C60" s="5" t="s">
        <v>1991</v>
      </c>
      <c r="D60" s="5"/>
      <c r="E60" s="5"/>
      <c r="F60" s="5"/>
    </row>
    <row r="61" spans="1:15" ht="15.6" customHeight="1" x14ac:dyDescent="0.25">
      <c r="A61" s="5" t="s">
        <v>37</v>
      </c>
      <c r="B61" s="5"/>
      <c r="C61" s="5" t="s">
        <v>1991</v>
      </c>
      <c r="D61" s="5"/>
      <c r="E61" s="5"/>
    </row>
    <row r="62" spans="1:15" ht="15.6" customHeight="1" x14ac:dyDescent="0.25">
      <c r="A62" s="435" t="s">
        <v>57</v>
      </c>
      <c r="B62" s="435"/>
      <c r="C62" s="435"/>
      <c r="D62" s="435"/>
      <c r="E62" s="435"/>
      <c r="F62" s="435"/>
    </row>
    <row r="63" spans="1:15" ht="15.6" customHeight="1" x14ac:dyDescent="0.25">
      <c r="A63" s="5" t="s">
        <v>39</v>
      </c>
      <c r="B63" s="5"/>
      <c r="C63" s="5" t="s">
        <v>1991</v>
      </c>
      <c r="D63" s="5"/>
      <c r="E63" s="5"/>
      <c r="F63" s="5"/>
      <c r="G63" s="516"/>
      <c r="H63" s="516"/>
      <c r="I63" s="516"/>
      <c r="J63" s="516"/>
      <c r="K63" s="516"/>
    </row>
    <row r="64" spans="1:15" ht="15.6" customHeight="1" x14ac:dyDescent="0.25">
      <c r="A64" s="5" t="s">
        <v>38</v>
      </c>
      <c r="B64" s="1517"/>
      <c r="C64" s="1517" t="s">
        <v>1991</v>
      </c>
      <c r="D64" s="1517"/>
      <c r="E64" s="1517"/>
      <c r="F64" s="1517"/>
      <c r="G64" s="516"/>
      <c r="H64" s="516"/>
      <c r="I64" s="516"/>
      <c r="J64" s="516"/>
      <c r="K64" s="516"/>
    </row>
    <row r="65" spans="1:8" ht="15.6" customHeight="1" x14ac:dyDescent="0.25">
      <c r="A65" s="72" t="s">
        <v>40</v>
      </c>
      <c r="B65" s="72"/>
      <c r="C65" s="72" t="s">
        <v>1991</v>
      </c>
      <c r="D65" s="72"/>
      <c r="E65" s="72"/>
      <c r="F65" s="72"/>
    </row>
    <row r="66" spans="1:8" ht="15.6" customHeight="1" x14ac:dyDescent="0.25">
      <c r="A66" s="72" t="s">
        <v>41</v>
      </c>
      <c r="B66" s="1518"/>
      <c r="C66" s="1518" t="s">
        <v>1991</v>
      </c>
      <c r="D66" s="1518"/>
      <c r="E66" s="1518"/>
      <c r="F66" s="1518"/>
    </row>
    <row r="67" spans="1:8" s="8" customFormat="1" ht="15.6" customHeight="1" x14ac:dyDescent="0.25">
      <c r="A67" s="645" t="s">
        <v>2623</v>
      </c>
      <c r="B67" s="645"/>
      <c r="C67" s="645"/>
      <c r="D67" s="645"/>
      <c r="E67" s="645"/>
      <c r="F67" s="645"/>
    </row>
    <row r="68" spans="1:8" x14ac:dyDescent="0.25">
      <c r="A68" s="70" t="s">
        <v>34</v>
      </c>
      <c r="B68" s="848" t="s">
        <v>2016</v>
      </c>
      <c r="C68" s="849" t="s">
        <v>1896</v>
      </c>
      <c r="D68" s="850"/>
      <c r="E68" s="851" t="s">
        <v>1327</v>
      </c>
      <c r="F68" s="16"/>
    </row>
    <row r="69" spans="1:8" x14ac:dyDescent="0.25">
      <c r="A69" s="70" t="s">
        <v>35</v>
      </c>
      <c r="B69" s="848" t="s">
        <v>2016</v>
      </c>
      <c r="C69" s="849" t="s">
        <v>1896</v>
      </c>
      <c r="D69" s="850"/>
      <c r="E69" s="851" t="s">
        <v>1327</v>
      </c>
      <c r="F69" s="16"/>
    </row>
    <row r="70" spans="1:8" x14ac:dyDescent="0.25">
      <c r="A70" s="70" t="s">
        <v>36</v>
      </c>
      <c r="B70" s="5"/>
      <c r="C70" s="32" t="s">
        <v>1991</v>
      </c>
      <c r="D70" s="5"/>
      <c r="E70" s="5"/>
      <c r="F70" s="5"/>
    </row>
    <row r="71" spans="1:8" x14ac:dyDescent="0.25">
      <c r="A71" s="70" t="s">
        <v>37</v>
      </c>
      <c r="B71" s="5"/>
      <c r="C71" s="32" t="s">
        <v>1991</v>
      </c>
      <c r="D71" s="5"/>
      <c r="E71" s="5"/>
      <c r="F71" s="5"/>
    </row>
    <row r="72" spans="1:8" ht="15.6" customHeight="1" x14ac:dyDescent="0.25">
      <c r="A72" s="435" t="s">
        <v>57</v>
      </c>
      <c r="B72" s="435"/>
      <c r="C72" s="435"/>
      <c r="D72" s="435"/>
      <c r="E72" s="435"/>
      <c r="F72" s="435"/>
    </row>
    <row r="73" spans="1:8" ht="15.6" customHeight="1" x14ac:dyDescent="0.25">
      <c r="A73" s="5" t="s">
        <v>39</v>
      </c>
      <c r="B73" s="1714" t="s">
        <v>3424</v>
      </c>
      <c r="C73" s="5"/>
      <c r="D73" s="5"/>
      <c r="E73" s="5"/>
      <c r="F73" s="5"/>
    </row>
    <row r="74" spans="1:8" ht="15.6" customHeight="1" x14ac:dyDescent="0.25">
      <c r="A74" s="5" t="s">
        <v>38</v>
      </c>
      <c r="B74" s="1715"/>
      <c r="C74" s="1517"/>
      <c r="D74" s="1517"/>
      <c r="E74" s="1517"/>
      <c r="F74" s="1517"/>
    </row>
    <row r="75" spans="1:8" ht="15.6" customHeight="1" x14ac:dyDescent="0.25">
      <c r="A75" s="72" t="s">
        <v>40</v>
      </c>
      <c r="B75" s="1715"/>
      <c r="C75" s="5"/>
      <c r="D75" s="5"/>
      <c r="E75" s="5"/>
      <c r="F75" s="5"/>
    </row>
    <row r="76" spans="1:8" ht="15.6" customHeight="1" x14ac:dyDescent="0.25">
      <c r="A76" s="72" t="s">
        <v>41</v>
      </c>
      <c r="B76" s="1716"/>
      <c r="C76" s="5"/>
      <c r="D76" s="5"/>
      <c r="E76" s="5"/>
      <c r="F76" s="5"/>
    </row>
    <row r="77" spans="1:8" s="8" customFormat="1" ht="15.6" customHeight="1" x14ac:dyDescent="0.25">
      <c r="A77" s="645" t="s">
        <v>2624</v>
      </c>
      <c r="B77" s="645"/>
      <c r="C77" s="645"/>
      <c r="D77" s="645"/>
      <c r="E77" s="645"/>
      <c r="F77" s="645"/>
    </row>
    <row r="78" spans="1:8" ht="15.6" customHeight="1" x14ac:dyDescent="0.25">
      <c r="A78" s="5" t="s">
        <v>34</v>
      </c>
      <c r="B78" s="1711" t="s">
        <v>3425</v>
      </c>
      <c r="C78" s="5"/>
      <c r="D78" s="5"/>
      <c r="E78" s="5"/>
      <c r="F78" s="5"/>
      <c r="G78" s="516"/>
      <c r="H78" s="516"/>
    </row>
    <row r="79" spans="1:8" ht="15.6" customHeight="1" x14ac:dyDescent="0.25">
      <c r="A79" s="5" t="s">
        <v>35</v>
      </c>
      <c r="B79" s="1712"/>
      <c r="C79" s="1517"/>
      <c r="D79" s="1517"/>
      <c r="E79" s="1517"/>
      <c r="F79" s="1517"/>
      <c r="G79" s="516"/>
      <c r="H79" s="516"/>
    </row>
    <row r="80" spans="1:8" ht="15.6" customHeight="1" x14ac:dyDescent="0.25">
      <c r="A80" s="5" t="s">
        <v>36</v>
      </c>
      <c r="B80" s="1712"/>
      <c r="C80" s="5"/>
      <c r="D80" s="5"/>
      <c r="E80" s="5"/>
      <c r="F80" s="5"/>
      <c r="G80" s="516"/>
    </row>
    <row r="81" spans="1:6" ht="15.6" customHeight="1" x14ac:dyDescent="0.25">
      <c r="A81" s="5" t="s">
        <v>37</v>
      </c>
      <c r="B81" s="1712"/>
      <c r="C81" s="5"/>
      <c r="D81" s="5"/>
      <c r="E81" s="5"/>
      <c r="F81" s="5"/>
    </row>
    <row r="82" spans="1:6" ht="15.6" customHeight="1" x14ac:dyDescent="0.25">
      <c r="A82" s="435" t="s">
        <v>57</v>
      </c>
      <c r="B82" s="1712"/>
      <c r="C82" s="435"/>
      <c r="D82" s="435"/>
      <c r="E82" s="435"/>
      <c r="F82" s="435"/>
    </row>
    <row r="83" spans="1:6" ht="15.6" customHeight="1" x14ac:dyDescent="0.25">
      <c r="A83" s="5" t="s">
        <v>39</v>
      </c>
      <c r="B83" s="1712"/>
      <c r="C83" s="5"/>
      <c r="D83" s="5"/>
      <c r="E83" s="5"/>
      <c r="F83" s="5"/>
    </row>
    <row r="84" spans="1:6" ht="15.6" customHeight="1" x14ac:dyDescent="0.25">
      <c r="A84" s="5" t="s">
        <v>38</v>
      </c>
      <c r="B84" s="1712"/>
      <c r="C84" s="1517"/>
      <c r="D84" s="1517"/>
      <c r="E84" s="1517"/>
      <c r="F84" s="1517"/>
    </row>
    <row r="85" spans="1:6" ht="15.6" customHeight="1" x14ac:dyDescent="0.25">
      <c r="A85" s="5" t="s">
        <v>40</v>
      </c>
      <c r="B85" s="1712"/>
      <c r="C85" s="5"/>
      <c r="D85" s="5"/>
      <c r="E85" s="5"/>
      <c r="F85" s="5"/>
    </row>
    <row r="86" spans="1:6" ht="15.6" customHeight="1" x14ac:dyDescent="0.25">
      <c r="A86" s="5" t="s">
        <v>41</v>
      </c>
      <c r="B86" s="1713"/>
      <c r="C86" s="5"/>
      <c r="D86" s="5"/>
      <c r="E86" s="5"/>
      <c r="F86" s="5"/>
    </row>
    <row r="87" spans="1:6" s="612" customFormat="1" ht="15.6" customHeight="1" x14ac:dyDescent="0.25">
      <c r="A87" s="59" t="s">
        <v>14</v>
      </c>
      <c r="B87" s="59"/>
      <c r="C87" s="59"/>
      <c r="D87" s="59"/>
      <c r="E87" s="59"/>
      <c r="F87" s="59"/>
    </row>
    <row r="88" spans="1:6" ht="15.6" customHeight="1" x14ac:dyDescent="0.25">
      <c r="A88" s="11" t="s">
        <v>3</v>
      </c>
      <c r="B88" s="11"/>
      <c r="C88" s="11"/>
      <c r="D88" s="11"/>
      <c r="E88" s="12"/>
      <c r="F88" s="11"/>
    </row>
    <row r="89" spans="1:6" s="8" customFormat="1" ht="15.6" customHeight="1" x14ac:dyDescent="0.25">
      <c r="A89" s="645" t="s">
        <v>3275</v>
      </c>
      <c r="B89" s="572"/>
      <c r="C89" s="14"/>
      <c r="D89" s="14"/>
      <c r="E89" s="14"/>
      <c r="F89" s="14"/>
    </row>
    <row r="90" spans="1:6" ht="15.6" customHeight="1" x14ac:dyDescent="0.25">
      <c r="A90" s="27" t="s">
        <v>34</v>
      </c>
      <c r="B90" s="85" t="s">
        <v>1504</v>
      </c>
      <c r="C90" s="723" t="s">
        <v>1</v>
      </c>
      <c r="D90" s="723" t="s">
        <v>1505</v>
      </c>
      <c r="E90" s="723" t="s">
        <v>1327</v>
      </c>
      <c r="F90" s="723" t="s">
        <v>2739</v>
      </c>
    </row>
    <row r="91" spans="1:6" ht="15.6" customHeight="1" x14ac:dyDescent="0.25">
      <c r="A91" s="27" t="s">
        <v>35</v>
      </c>
      <c r="B91" s="724" t="s">
        <v>1507</v>
      </c>
      <c r="C91" s="725" t="s">
        <v>1</v>
      </c>
      <c r="D91" s="750" t="s">
        <v>2740</v>
      </c>
      <c r="E91" s="723" t="s">
        <v>1327</v>
      </c>
      <c r="F91" s="725" t="s">
        <v>2741</v>
      </c>
    </row>
    <row r="92" spans="1:6" ht="15.6" customHeight="1" x14ac:dyDescent="0.25">
      <c r="A92" s="27" t="s">
        <v>36</v>
      </c>
      <c r="B92" s="918" t="s">
        <v>2156</v>
      </c>
      <c r="C92" s="977" t="s">
        <v>9</v>
      </c>
      <c r="D92" s="935" t="s">
        <v>873</v>
      </c>
      <c r="E92" s="978" t="s">
        <v>742</v>
      </c>
      <c r="F92" s="922" t="s">
        <v>2402</v>
      </c>
    </row>
    <row r="93" spans="1:6" ht="15.6" customHeight="1" x14ac:dyDescent="0.25">
      <c r="A93" s="27" t="s">
        <v>37</v>
      </c>
      <c r="B93" s="922" t="s">
        <v>2042</v>
      </c>
      <c r="C93" s="922" t="s">
        <v>9</v>
      </c>
      <c r="D93" s="922" t="s">
        <v>873</v>
      </c>
      <c r="E93" s="919" t="s">
        <v>742</v>
      </c>
      <c r="F93" s="1011" t="s">
        <v>2402</v>
      </c>
    </row>
    <row r="94" spans="1:6" ht="15.6" customHeight="1" x14ac:dyDescent="0.25">
      <c r="A94" s="435" t="s">
        <v>57</v>
      </c>
      <c r="B94" s="435"/>
      <c r="C94" s="435"/>
      <c r="D94" s="435"/>
      <c r="E94" s="435"/>
      <c r="F94" s="435"/>
    </row>
    <row r="95" spans="1:6" ht="15.6" customHeight="1" x14ac:dyDescent="0.25">
      <c r="A95" s="27" t="s">
        <v>39</v>
      </c>
      <c r="B95" s="1101" t="s">
        <v>3369</v>
      </c>
      <c r="C95" s="1102" t="s">
        <v>2451</v>
      </c>
      <c r="D95" s="1103" t="s">
        <v>3026</v>
      </c>
      <c r="E95" s="1102" t="s">
        <v>2452</v>
      </c>
      <c r="F95" s="1102" t="s">
        <v>3031</v>
      </c>
    </row>
    <row r="96" spans="1:6" ht="15.6" customHeight="1" x14ac:dyDescent="0.25">
      <c r="A96" s="27" t="s">
        <v>38</v>
      </c>
      <c r="B96" s="1095" t="s">
        <v>3370</v>
      </c>
      <c r="C96" s="1102" t="s">
        <v>2451</v>
      </c>
      <c r="D96" s="1105" t="s">
        <v>3200</v>
      </c>
      <c r="E96" s="1104" t="s">
        <v>2452</v>
      </c>
      <c r="F96" s="1106" t="s">
        <v>3031</v>
      </c>
    </row>
    <row r="97" spans="1:8" ht="15.6" customHeight="1" x14ac:dyDescent="0.25">
      <c r="A97" s="25" t="s">
        <v>40</v>
      </c>
      <c r="B97" s="1534" t="s">
        <v>2163</v>
      </c>
      <c r="C97" s="1535" t="s">
        <v>1990</v>
      </c>
      <c r="D97" s="75"/>
      <c r="E97" s="75"/>
      <c r="F97" s="75"/>
    </row>
    <row r="98" spans="1:8" ht="15.6" customHeight="1" x14ac:dyDescent="0.25">
      <c r="A98" s="25" t="s">
        <v>41</v>
      </c>
      <c r="B98" s="1534" t="s">
        <v>2163</v>
      </c>
      <c r="C98" s="1535" t="s">
        <v>1990</v>
      </c>
      <c r="D98" s="75"/>
      <c r="E98" s="75"/>
      <c r="F98" s="75"/>
    </row>
    <row r="99" spans="1:8" s="8" customFormat="1" ht="15.6" customHeight="1" x14ac:dyDescent="0.25">
      <c r="A99" s="645" t="s">
        <v>3421</v>
      </c>
      <c r="B99" s="572"/>
      <c r="C99" s="58"/>
      <c r="D99" s="14"/>
      <c r="E99" s="14"/>
      <c r="F99" s="14"/>
    </row>
    <row r="100" spans="1:8" ht="15.6" customHeight="1" x14ac:dyDescent="0.25">
      <c r="A100" s="27" t="s">
        <v>34</v>
      </c>
      <c r="C100" s="32" t="s">
        <v>1991</v>
      </c>
    </row>
    <row r="101" spans="1:8" ht="15.6" customHeight="1" x14ac:dyDescent="0.25">
      <c r="A101" s="27" t="s">
        <v>35</v>
      </c>
      <c r="B101" s="1107" t="s">
        <v>3371</v>
      </c>
      <c r="C101" s="1102" t="s">
        <v>2451</v>
      </c>
      <c r="D101" s="1108" t="s">
        <v>3030</v>
      </c>
      <c r="E101" s="1109" t="s">
        <v>2452</v>
      </c>
      <c r="F101" s="1108" t="s">
        <v>3031</v>
      </c>
    </row>
    <row r="102" spans="1:8" ht="15.6" customHeight="1" x14ac:dyDescent="0.25">
      <c r="A102" s="27" t="s">
        <v>36</v>
      </c>
      <c r="B102" s="85" t="s">
        <v>1510</v>
      </c>
      <c r="C102" s="723" t="s">
        <v>1</v>
      </c>
      <c r="D102" s="723" t="s">
        <v>2347</v>
      </c>
      <c r="E102" s="723" t="s">
        <v>1327</v>
      </c>
      <c r="F102" s="723" t="s">
        <v>2348</v>
      </c>
    </row>
    <row r="103" spans="1:8" ht="15.6" customHeight="1" x14ac:dyDescent="0.25">
      <c r="A103" s="27" t="s">
        <v>37</v>
      </c>
      <c r="B103" s="724" t="s">
        <v>1513</v>
      </c>
      <c r="C103" s="725" t="s">
        <v>1</v>
      </c>
      <c r="D103" s="750" t="s">
        <v>2349</v>
      </c>
      <c r="E103" s="723" t="s">
        <v>1327</v>
      </c>
      <c r="F103" s="725" t="s">
        <v>2350</v>
      </c>
    </row>
    <row r="104" spans="1:8" ht="15.6" customHeight="1" x14ac:dyDescent="0.25">
      <c r="A104" s="435" t="s">
        <v>57</v>
      </c>
      <c r="B104" s="435"/>
      <c r="C104" s="435"/>
      <c r="D104" s="435"/>
      <c r="E104" s="435"/>
      <c r="F104" s="435"/>
    </row>
    <row r="105" spans="1:8" ht="15.6" customHeight="1" x14ac:dyDescent="0.25">
      <c r="A105" s="27" t="s">
        <v>39</v>
      </c>
      <c r="B105" s="922" t="s">
        <v>2043</v>
      </c>
      <c r="C105" s="922" t="s">
        <v>9</v>
      </c>
      <c r="D105" s="922" t="s">
        <v>876</v>
      </c>
      <c r="E105" s="919" t="s">
        <v>742</v>
      </c>
      <c r="F105" s="1011" t="s">
        <v>877</v>
      </c>
    </row>
    <row r="106" spans="1:8" ht="15.6" customHeight="1" x14ac:dyDescent="0.25">
      <c r="A106" s="27" t="s">
        <v>38</v>
      </c>
      <c r="B106" s="917" t="s">
        <v>2157</v>
      </c>
      <c r="C106" s="917" t="s">
        <v>9</v>
      </c>
      <c r="D106" s="1010" t="s">
        <v>876</v>
      </c>
      <c r="E106" s="919" t="s">
        <v>742</v>
      </c>
      <c r="F106" s="1011" t="s">
        <v>877</v>
      </c>
    </row>
    <row r="107" spans="1:8" ht="15.6" customHeight="1" x14ac:dyDescent="0.25">
      <c r="A107" s="25" t="s">
        <v>40</v>
      </c>
      <c r="B107" s="1535" t="s">
        <v>2165</v>
      </c>
      <c r="C107" s="1536" t="s">
        <v>1988</v>
      </c>
      <c r="D107" s="25"/>
      <c r="E107" s="25"/>
      <c r="F107" s="25"/>
      <c r="G107" s="516"/>
      <c r="H107" s="516"/>
    </row>
    <row r="108" spans="1:8" ht="15.6" customHeight="1" x14ac:dyDescent="0.25">
      <c r="A108" s="25" t="s">
        <v>41</v>
      </c>
      <c r="B108" s="1535" t="s">
        <v>2165</v>
      </c>
      <c r="C108" s="1536" t="s">
        <v>1988</v>
      </c>
      <c r="D108" s="25"/>
      <c r="E108" s="25"/>
      <c r="F108" s="25"/>
      <c r="G108" s="516"/>
      <c r="H108" s="516"/>
    </row>
    <row r="109" spans="1:8" s="8" customFormat="1" ht="15.6" customHeight="1" x14ac:dyDescent="0.25">
      <c r="A109" s="645" t="s">
        <v>2627</v>
      </c>
      <c r="B109" s="572"/>
      <c r="C109" s="14"/>
      <c r="D109" s="14"/>
      <c r="E109" s="14"/>
      <c r="F109" s="14"/>
    </row>
    <row r="110" spans="1:8" ht="15.6" customHeight="1" x14ac:dyDescent="0.25">
      <c r="A110" s="27" t="s">
        <v>34</v>
      </c>
      <c r="B110" s="927" t="s">
        <v>3404</v>
      </c>
      <c r="C110" s="929" t="s">
        <v>9</v>
      </c>
      <c r="D110" s="929" t="s">
        <v>880</v>
      </c>
      <c r="E110" s="929" t="s">
        <v>742</v>
      </c>
      <c r="F110" s="929" t="s">
        <v>2915</v>
      </c>
    </row>
    <row r="111" spans="1:8" ht="15.6" customHeight="1" x14ac:dyDescent="0.25">
      <c r="A111" s="27" t="s">
        <v>35</v>
      </c>
      <c r="B111" s="930" t="s">
        <v>3405</v>
      </c>
      <c r="C111" s="929" t="s">
        <v>9</v>
      </c>
      <c r="D111" s="932" t="s">
        <v>880</v>
      </c>
      <c r="E111" s="932" t="s">
        <v>742</v>
      </c>
      <c r="F111" s="932" t="s">
        <v>2915</v>
      </c>
    </row>
    <row r="112" spans="1:8" ht="15.6" customHeight="1" x14ac:dyDescent="0.25">
      <c r="A112" s="27" t="s">
        <v>36</v>
      </c>
      <c r="B112" s="791" t="s">
        <v>2051</v>
      </c>
      <c r="C112" s="791" t="s">
        <v>427</v>
      </c>
      <c r="D112" s="791" t="s">
        <v>2775</v>
      </c>
      <c r="E112" s="1529" t="s">
        <v>431</v>
      </c>
      <c r="F112" s="798" t="s">
        <v>523</v>
      </c>
    </row>
    <row r="113" spans="1:8" ht="15.6" customHeight="1" x14ac:dyDescent="0.25">
      <c r="A113" s="27" t="s">
        <v>37</v>
      </c>
      <c r="C113" s="32" t="s">
        <v>1991</v>
      </c>
    </row>
    <row r="114" spans="1:8" ht="15.6" customHeight="1" x14ac:dyDescent="0.25">
      <c r="A114" s="435" t="s">
        <v>57</v>
      </c>
      <c r="B114" s="436"/>
      <c r="C114" s="436"/>
      <c r="D114" s="551"/>
      <c r="E114" s="552"/>
      <c r="F114" s="436"/>
    </row>
    <row r="115" spans="1:8" ht="15.6" customHeight="1" x14ac:dyDescent="0.25">
      <c r="A115" s="27" t="s">
        <v>39</v>
      </c>
      <c r="B115" s="765" t="s">
        <v>3209</v>
      </c>
      <c r="C115" s="800" t="s">
        <v>2772</v>
      </c>
      <c r="D115" s="1420" t="s">
        <v>3211</v>
      </c>
      <c r="E115" s="800" t="s">
        <v>2774</v>
      </c>
      <c r="F115" s="800" t="s">
        <v>525</v>
      </c>
    </row>
    <row r="116" spans="1:8" ht="15.6" customHeight="1" x14ac:dyDescent="0.25">
      <c r="A116" s="27" t="s">
        <v>38</v>
      </c>
      <c r="B116" s="801" t="s">
        <v>3210</v>
      </c>
      <c r="C116" s="802" t="s">
        <v>2772</v>
      </c>
      <c r="D116" s="1420" t="s">
        <v>3211</v>
      </c>
      <c r="E116" s="800" t="s">
        <v>2774</v>
      </c>
      <c r="F116" s="800" t="s">
        <v>525</v>
      </c>
    </row>
    <row r="117" spans="1:8" ht="15.6" customHeight="1" x14ac:dyDescent="0.25">
      <c r="A117" s="25" t="s">
        <v>40</v>
      </c>
      <c r="B117" s="765" t="s">
        <v>3209</v>
      </c>
      <c r="C117" s="804" t="s">
        <v>2773</v>
      </c>
      <c r="D117" s="1420" t="s">
        <v>3211</v>
      </c>
      <c r="E117" s="800" t="s">
        <v>2774</v>
      </c>
      <c r="F117" s="800" t="s">
        <v>525</v>
      </c>
      <c r="G117" s="516"/>
      <c r="H117" s="516"/>
    </row>
    <row r="118" spans="1:8" ht="15.6" customHeight="1" x14ac:dyDescent="0.25">
      <c r="A118" s="25" t="s">
        <v>41</v>
      </c>
      <c r="B118" s="801" t="s">
        <v>3210</v>
      </c>
      <c r="C118" s="804" t="s">
        <v>2773</v>
      </c>
      <c r="D118" s="1420" t="s">
        <v>3211</v>
      </c>
      <c r="E118" s="800" t="s">
        <v>2774</v>
      </c>
      <c r="F118" s="800" t="s">
        <v>525</v>
      </c>
      <c r="G118" s="516"/>
      <c r="H118" s="516"/>
    </row>
    <row r="119" spans="1:8" s="8" customFormat="1" ht="15.6" customHeight="1" x14ac:dyDescent="0.25">
      <c r="A119" s="645" t="s">
        <v>2628</v>
      </c>
      <c r="B119" s="572"/>
      <c r="C119" s="14"/>
      <c r="D119" s="37"/>
      <c r="E119" s="14"/>
      <c r="F119" s="14"/>
    </row>
    <row r="120" spans="1:8" x14ac:dyDescent="0.25">
      <c r="A120" s="70" t="s">
        <v>34</v>
      </c>
      <c r="B120" s="848" t="s">
        <v>2016</v>
      </c>
      <c r="C120" s="849" t="s">
        <v>1896</v>
      </c>
      <c r="D120" s="850"/>
      <c r="E120" s="851" t="s">
        <v>1327</v>
      </c>
      <c r="F120" s="16"/>
    </row>
    <row r="121" spans="1:8" x14ac:dyDescent="0.25">
      <c r="A121" s="70" t="s">
        <v>35</v>
      </c>
      <c r="B121" s="848" t="s">
        <v>2016</v>
      </c>
      <c r="C121" s="849" t="s">
        <v>1896</v>
      </c>
      <c r="D121" s="850"/>
      <c r="E121" s="851" t="s">
        <v>1327</v>
      </c>
      <c r="F121" s="16"/>
    </row>
    <row r="122" spans="1:8" x14ac:dyDescent="0.25">
      <c r="A122" s="70" t="s">
        <v>36</v>
      </c>
      <c r="B122" s="849" t="s">
        <v>2015</v>
      </c>
      <c r="C122" s="849" t="s">
        <v>1898</v>
      </c>
      <c r="D122" s="850"/>
      <c r="E122" s="852" t="s">
        <v>1899</v>
      </c>
      <c r="F122" s="587"/>
    </row>
    <row r="123" spans="1:8" x14ac:dyDescent="0.25">
      <c r="A123" s="70" t="s">
        <v>37</v>
      </c>
      <c r="B123" s="849" t="s">
        <v>2015</v>
      </c>
      <c r="C123" s="849" t="s">
        <v>1898</v>
      </c>
      <c r="D123" s="850"/>
      <c r="E123" s="852" t="s">
        <v>1899</v>
      </c>
      <c r="F123" s="587"/>
    </row>
    <row r="124" spans="1:8" ht="15.6" customHeight="1" x14ac:dyDescent="0.25">
      <c r="A124" s="435" t="s">
        <v>57</v>
      </c>
      <c r="B124" s="436"/>
      <c r="C124" s="436"/>
      <c r="D124" s="551"/>
      <c r="E124" s="552"/>
      <c r="F124" s="436"/>
    </row>
    <row r="125" spans="1:8" ht="15.6" customHeight="1" x14ac:dyDescent="0.25">
      <c r="A125" s="27" t="s">
        <v>39</v>
      </c>
      <c r="B125" s="718" t="s">
        <v>3382</v>
      </c>
      <c r="C125" s="768" t="s">
        <v>3206</v>
      </c>
      <c r="D125" s="1005" t="s">
        <v>3212</v>
      </c>
      <c r="E125" s="727" t="s">
        <v>1340</v>
      </c>
      <c r="F125" s="744" t="s">
        <v>3213</v>
      </c>
    </row>
    <row r="126" spans="1:8" ht="15.6" customHeight="1" x14ac:dyDescent="0.25">
      <c r="A126" s="27" t="s">
        <v>38</v>
      </c>
      <c r="B126" s="718" t="s">
        <v>3383</v>
      </c>
      <c r="C126" s="768" t="s">
        <v>3206</v>
      </c>
      <c r="D126" s="1005" t="s">
        <v>3214</v>
      </c>
      <c r="E126" s="727" t="s">
        <v>1340</v>
      </c>
      <c r="F126" s="744" t="s">
        <v>3215</v>
      </c>
    </row>
    <row r="127" spans="1:8" ht="15.6" customHeight="1" x14ac:dyDescent="0.25">
      <c r="A127" s="25" t="s">
        <v>40</v>
      </c>
      <c r="B127" s="718" t="s">
        <v>3382</v>
      </c>
      <c r="C127" s="727" t="s">
        <v>3207</v>
      </c>
      <c r="D127" s="1005" t="s">
        <v>3212</v>
      </c>
      <c r="E127" s="727" t="s">
        <v>1340</v>
      </c>
      <c r="F127" s="744" t="s">
        <v>3213</v>
      </c>
    </row>
    <row r="128" spans="1:8" ht="15.6" customHeight="1" x14ac:dyDescent="0.25">
      <c r="A128" s="25" t="s">
        <v>41</v>
      </c>
      <c r="B128" s="718" t="s">
        <v>3383</v>
      </c>
      <c r="C128" s="727" t="s">
        <v>3207</v>
      </c>
      <c r="D128" s="1005" t="s">
        <v>3214</v>
      </c>
      <c r="E128" s="727" t="s">
        <v>1340</v>
      </c>
      <c r="F128" s="744" t="s">
        <v>3215</v>
      </c>
    </row>
    <row r="129" spans="1:6" s="8" customFormat="1" ht="15.6" customHeight="1" x14ac:dyDescent="0.25">
      <c r="A129" s="645" t="s">
        <v>2629</v>
      </c>
      <c r="B129" s="572"/>
      <c r="C129" s="14"/>
      <c r="D129" s="14"/>
      <c r="E129" s="14"/>
      <c r="F129" s="14"/>
    </row>
    <row r="130" spans="1:6" ht="15.6" customHeight="1" x14ac:dyDescent="0.25">
      <c r="A130" s="27" t="s">
        <v>34</v>
      </c>
      <c r="B130" s="1027" t="s">
        <v>3350</v>
      </c>
      <c r="C130" s="1050" t="s">
        <v>5</v>
      </c>
      <c r="D130" s="1058" t="s">
        <v>1275</v>
      </c>
      <c r="E130" s="1050" t="s">
        <v>1170</v>
      </c>
      <c r="F130" s="1050" t="s">
        <v>1276</v>
      </c>
    </row>
    <row r="131" spans="1:6" ht="15.6" customHeight="1" x14ac:dyDescent="0.25">
      <c r="A131" s="27" t="s">
        <v>35</v>
      </c>
      <c r="E131" s="3"/>
    </row>
    <row r="132" spans="1:6" ht="15.6" customHeight="1" x14ac:dyDescent="0.25">
      <c r="A132" s="27" t="s">
        <v>36</v>
      </c>
      <c r="E132" s="3"/>
    </row>
    <row r="133" spans="1:6" ht="15.6" customHeight="1" x14ac:dyDescent="0.25">
      <c r="A133" s="27" t="s">
        <v>37</v>
      </c>
      <c r="E133" s="3"/>
    </row>
    <row r="134" spans="1:6" ht="15.6" customHeight="1" x14ac:dyDescent="0.25">
      <c r="A134" s="435" t="s">
        <v>57</v>
      </c>
      <c r="B134" s="436"/>
      <c r="C134" s="436"/>
      <c r="D134" s="551"/>
      <c r="E134" s="552"/>
      <c r="F134" s="436"/>
    </row>
    <row r="135" spans="1:6" ht="15.6" customHeight="1" x14ac:dyDescent="0.25">
      <c r="A135" s="27" t="s">
        <v>39</v>
      </c>
      <c r="B135" s="927" t="s">
        <v>2158</v>
      </c>
      <c r="C135" s="929" t="s">
        <v>9</v>
      </c>
      <c r="D135" s="929" t="s">
        <v>884</v>
      </c>
      <c r="E135" s="978" t="s">
        <v>2185</v>
      </c>
      <c r="F135" s="978" t="s">
        <v>2403</v>
      </c>
    </row>
    <row r="136" spans="1:6" ht="15.6" customHeight="1" x14ac:dyDescent="0.25">
      <c r="A136" s="27" t="s">
        <v>38</v>
      </c>
      <c r="B136" s="930" t="s">
        <v>2159</v>
      </c>
      <c r="C136" s="932" t="s">
        <v>9</v>
      </c>
      <c r="D136" s="932" t="s">
        <v>884</v>
      </c>
      <c r="E136" s="978" t="s">
        <v>2185</v>
      </c>
      <c r="F136" s="978" t="s">
        <v>2403</v>
      </c>
    </row>
    <row r="137" spans="1:6" ht="15.6" customHeight="1" x14ac:dyDescent="0.25">
      <c r="A137" s="27" t="s">
        <v>40</v>
      </c>
      <c r="B137" s="1534" t="s">
        <v>2164</v>
      </c>
      <c r="C137" s="1534" t="s">
        <v>1986</v>
      </c>
      <c r="D137" s="27"/>
      <c r="E137" s="27"/>
      <c r="F137" s="27"/>
    </row>
    <row r="138" spans="1:6" ht="15.6" customHeight="1" x14ac:dyDescent="0.25">
      <c r="A138" s="27" t="s">
        <v>41</v>
      </c>
      <c r="B138" s="1534" t="s">
        <v>2164</v>
      </c>
      <c r="C138" s="1534" t="s">
        <v>1986</v>
      </c>
      <c r="D138" s="27"/>
      <c r="E138" s="27"/>
      <c r="F138" s="27"/>
    </row>
    <row r="139" spans="1:6" s="612" customFormat="1" ht="15.6" customHeight="1" x14ac:dyDescent="0.25">
      <c r="A139" s="59" t="s">
        <v>15</v>
      </c>
      <c r="B139" s="59"/>
      <c r="C139" s="59"/>
      <c r="D139" s="59"/>
      <c r="E139" s="59"/>
      <c r="F139" s="59"/>
    </row>
    <row r="140" spans="1:6" ht="15.6" customHeight="1" x14ac:dyDescent="0.25">
      <c r="A140" s="11" t="s">
        <v>3</v>
      </c>
      <c r="B140" s="11"/>
      <c r="C140" s="11"/>
      <c r="D140" s="11"/>
      <c r="E140" s="12"/>
      <c r="F140" s="11"/>
    </row>
    <row r="141" spans="1:6" s="8" customFormat="1" ht="15.6" customHeight="1" x14ac:dyDescent="0.25">
      <c r="A141" s="645" t="s">
        <v>2630</v>
      </c>
      <c r="B141" s="572"/>
      <c r="C141" s="14"/>
      <c r="D141" s="14"/>
      <c r="E141" s="14"/>
      <c r="F141" s="14"/>
    </row>
    <row r="142" spans="1:6" ht="15.6" customHeight="1" x14ac:dyDescent="0.25">
      <c r="A142" s="5" t="s">
        <v>34</v>
      </c>
      <c r="B142" s="720" t="s">
        <v>1519</v>
      </c>
      <c r="C142" s="720" t="s">
        <v>1</v>
      </c>
      <c r="D142" s="1421" t="s">
        <v>2308</v>
      </c>
      <c r="E142" s="724" t="s">
        <v>1350</v>
      </c>
      <c r="F142" s="1421" t="s">
        <v>2309</v>
      </c>
    </row>
    <row r="143" spans="1:6" ht="15.6" customHeight="1" x14ac:dyDescent="0.25">
      <c r="A143" s="5" t="s">
        <v>35</v>
      </c>
      <c r="B143" s="720" t="s">
        <v>1522</v>
      </c>
      <c r="C143" s="720" t="s">
        <v>1</v>
      </c>
      <c r="D143" s="1422" t="s">
        <v>2310</v>
      </c>
      <c r="E143" s="724" t="s">
        <v>1350</v>
      </c>
      <c r="F143" s="1421" t="s">
        <v>2311</v>
      </c>
    </row>
    <row r="144" spans="1:6" ht="15.6" customHeight="1" x14ac:dyDescent="0.25">
      <c r="A144" s="5" t="s">
        <v>36</v>
      </c>
      <c r="B144" s="830" t="s">
        <v>2048</v>
      </c>
      <c r="C144" s="830" t="s">
        <v>20</v>
      </c>
      <c r="D144" s="830" t="s">
        <v>362</v>
      </c>
      <c r="E144" s="853" t="s">
        <v>2172</v>
      </c>
      <c r="F144" s="830" t="s">
        <v>2372</v>
      </c>
    </row>
    <row r="145" spans="1:7" ht="15.6" customHeight="1" x14ac:dyDescent="0.25">
      <c r="A145" s="5" t="s">
        <v>37</v>
      </c>
      <c r="B145" s="830" t="s">
        <v>2049</v>
      </c>
      <c r="C145" s="830" t="s">
        <v>20</v>
      </c>
      <c r="D145" s="830" t="s">
        <v>365</v>
      </c>
      <c r="E145" s="853" t="s">
        <v>2172</v>
      </c>
      <c r="F145" s="830" t="s">
        <v>2372</v>
      </c>
    </row>
    <row r="146" spans="1:7" ht="15.6" customHeight="1" x14ac:dyDescent="0.25">
      <c r="A146" s="435" t="s">
        <v>57</v>
      </c>
      <c r="B146" s="436"/>
      <c r="C146" s="436"/>
      <c r="D146" s="551"/>
      <c r="E146" s="552"/>
      <c r="F146" s="436"/>
    </row>
    <row r="147" spans="1:7" ht="15.6" customHeight="1" x14ac:dyDescent="0.25">
      <c r="A147" s="5" t="s">
        <v>39</v>
      </c>
      <c r="B147" s="1260" t="s">
        <v>3358</v>
      </c>
      <c r="C147" s="1297" t="s">
        <v>0</v>
      </c>
      <c r="D147" s="1297" t="s">
        <v>1738</v>
      </c>
      <c r="E147" s="1297" t="s">
        <v>3139</v>
      </c>
      <c r="F147" s="1297" t="s">
        <v>1739</v>
      </c>
      <c r="G147" s="516"/>
    </row>
    <row r="148" spans="1:7" ht="15.6" customHeight="1" x14ac:dyDescent="0.25">
      <c r="A148" s="5" t="s">
        <v>38</v>
      </c>
      <c r="B148" s="1298" t="s">
        <v>3359</v>
      </c>
      <c r="C148" s="1299" t="s">
        <v>0</v>
      </c>
      <c r="D148" s="1300" t="s">
        <v>1738</v>
      </c>
      <c r="E148" s="1299" t="s">
        <v>3139</v>
      </c>
      <c r="F148" s="1299" t="s">
        <v>1739</v>
      </c>
      <c r="G148" s="516"/>
    </row>
    <row r="149" spans="1:7" ht="15.6" customHeight="1" x14ac:dyDescent="0.25">
      <c r="A149" s="72" t="s">
        <v>40</v>
      </c>
      <c r="B149" s="1534" t="s">
        <v>2163</v>
      </c>
      <c r="C149" s="1535" t="s">
        <v>1990</v>
      </c>
      <c r="D149" s="61"/>
      <c r="E149" s="61"/>
      <c r="F149" s="61"/>
    </row>
    <row r="150" spans="1:7" ht="15.6" customHeight="1" x14ac:dyDescent="0.25">
      <c r="A150" s="72" t="s">
        <v>41</v>
      </c>
      <c r="B150" s="1534" t="s">
        <v>2163</v>
      </c>
      <c r="C150" s="1535" t="s">
        <v>1990</v>
      </c>
      <c r="D150" s="61"/>
      <c r="E150" s="61"/>
      <c r="F150" s="61"/>
    </row>
    <row r="151" spans="1:7" s="8" customFormat="1" ht="15.6" customHeight="1" x14ac:dyDescent="0.25">
      <c r="A151" s="645" t="s">
        <v>2631</v>
      </c>
      <c r="B151" s="37"/>
      <c r="C151" s="37"/>
      <c r="D151" s="14"/>
      <c r="E151" s="14"/>
      <c r="F151" s="14"/>
    </row>
    <row r="152" spans="1:7" ht="15.6" customHeight="1" x14ac:dyDescent="0.25">
      <c r="A152" s="5" t="s">
        <v>34</v>
      </c>
    </row>
    <row r="153" spans="1:7" ht="15.6" customHeight="1" x14ac:dyDescent="0.25">
      <c r="A153" s="5" t="s">
        <v>35</v>
      </c>
    </row>
    <row r="154" spans="1:7" ht="15.6" customHeight="1" x14ac:dyDescent="0.25">
      <c r="A154" s="5" t="s">
        <v>36</v>
      </c>
      <c r="B154" s="85" t="s">
        <v>1525</v>
      </c>
      <c r="C154" s="720" t="s">
        <v>1</v>
      </c>
      <c r="D154" s="1421" t="s">
        <v>3216</v>
      </c>
      <c r="E154" s="85" t="s">
        <v>1350</v>
      </c>
      <c r="F154" s="1421" t="s">
        <v>2275</v>
      </c>
    </row>
    <row r="155" spans="1:7" ht="15.6" customHeight="1" x14ac:dyDescent="0.25">
      <c r="A155" s="5" t="s">
        <v>37</v>
      </c>
      <c r="B155" s="85" t="s">
        <v>1528</v>
      </c>
      <c r="C155" s="720" t="s">
        <v>1</v>
      </c>
      <c r="D155" s="1422" t="s">
        <v>2276</v>
      </c>
      <c r="E155" s="724" t="s">
        <v>1350</v>
      </c>
      <c r="F155" s="1421" t="s">
        <v>2277</v>
      </c>
    </row>
    <row r="156" spans="1:7" ht="15.6" customHeight="1" x14ac:dyDescent="0.25">
      <c r="A156" s="435" t="s">
        <v>57</v>
      </c>
      <c r="B156" s="436"/>
      <c r="C156" s="436"/>
      <c r="D156" s="551"/>
      <c r="E156" s="552"/>
      <c r="F156" s="436"/>
    </row>
    <row r="157" spans="1:7" s="8" customFormat="1" ht="15.6" customHeight="1" x14ac:dyDescent="0.25">
      <c r="A157" s="18" t="s">
        <v>39</v>
      </c>
      <c r="B157" s="774" t="s">
        <v>2052</v>
      </c>
      <c r="C157" s="774" t="s">
        <v>427</v>
      </c>
      <c r="D157" s="774" t="s">
        <v>2776</v>
      </c>
      <c r="E157" s="775" t="s">
        <v>431</v>
      </c>
      <c r="F157" s="776" t="s">
        <v>528</v>
      </c>
    </row>
    <row r="158" spans="1:7" ht="15.6" customHeight="1" x14ac:dyDescent="0.25">
      <c r="A158" s="5" t="s">
        <v>38</v>
      </c>
      <c r="B158" s="681"/>
      <c r="C158" s="678" t="s">
        <v>1991</v>
      </c>
      <c r="D158" s="688"/>
      <c r="E158" s="682"/>
      <c r="F158" s="681"/>
    </row>
    <row r="159" spans="1:7" ht="15.6" customHeight="1" x14ac:dyDescent="0.25">
      <c r="A159" s="5" t="s">
        <v>40</v>
      </c>
      <c r="B159" s="1535" t="s">
        <v>2165</v>
      </c>
      <c r="C159" s="1536" t="s">
        <v>1988</v>
      </c>
      <c r="D159" s="681"/>
      <c r="E159" s="682"/>
      <c r="F159" s="681"/>
    </row>
    <row r="160" spans="1:7" ht="15.6" customHeight="1" x14ac:dyDescent="0.25">
      <c r="A160" s="72" t="s">
        <v>41</v>
      </c>
      <c r="B160" s="1535" t="s">
        <v>2165</v>
      </c>
      <c r="C160" s="1536" t="s">
        <v>1988</v>
      </c>
      <c r="D160" s="688"/>
      <c r="E160" s="682"/>
      <c r="F160" s="681"/>
    </row>
    <row r="161" spans="1:6" s="8" customFormat="1" ht="15.6" customHeight="1" x14ac:dyDescent="0.25">
      <c r="A161" s="645" t="s">
        <v>2632</v>
      </c>
      <c r="B161" s="572"/>
      <c r="C161" s="14"/>
      <c r="D161" s="14"/>
      <c r="E161" s="14"/>
      <c r="F161" s="14"/>
    </row>
    <row r="162" spans="1:6" ht="15.6" customHeight="1" x14ac:dyDescent="0.25">
      <c r="A162" s="5" t="s">
        <v>34</v>
      </c>
      <c r="B162" s="782" t="s">
        <v>2071</v>
      </c>
      <c r="C162" s="781" t="s">
        <v>2772</v>
      </c>
      <c r="D162" s="781" t="s">
        <v>527</v>
      </c>
      <c r="E162" s="781" t="s">
        <v>2774</v>
      </c>
      <c r="F162" s="781" t="s">
        <v>528</v>
      </c>
    </row>
    <row r="163" spans="1:6" ht="15.6" customHeight="1" x14ac:dyDescent="0.25">
      <c r="A163" s="5" t="s">
        <v>35</v>
      </c>
      <c r="B163" s="803" t="s">
        <v>2072</v>
      </c>
      <c r="C163" s="804" t="s">
        <v>2773</v>
      </c>
      <c r="D163" s="803" t="s">
        <v>529</v>
      </c>
      <c r="E163" s="803" t="s">
        <v>2774</v>
      </c>
      <c r="F163" s="803" t="s">
        <v>528</v>
      </c>
    </row>
    <row r="164" spans="1:6" ht="15.6" customHeight="1" x14ac:dyDescent="0.25">
      <c r="A164" s="5" t="s">
        <v>36</v>
      </c>
      <c r="B164" s="935" t="s">
        <v>3406</v>
      </c>
      <c r="C164" s="923" t="s">
        <v>9</v>
      </c>
      <c r="D164" s="935" t="s">
        <v>887</v>
      </c>
      <c r="E164" s="978" t="s">
        <v>2897</v>
      </c>
      <c r="F164" s="923" t="s">
        <v>888</v>
      </c>
    </row>
    <row r="165" spans="1:6" ht="15.6" customHeight="1" x14ac:dyDescent="0.25">
      <c r="A165" s="5" t="s">
        <v>37</v>
      </c>
      <c r="B165" s="935" t="s">
        <v>3407</v>
      </c>
      <c r="C165" s="923" t="s">
        <v>9</v>
      </c>
      <c r="D165" s="935" t="s">
        <v>887</v>
      </c>
      <c r="E165" s="978" t="s">
        <v>2897</v>
      </c>
      <c r="F165" s="923" t="s">
        <v>888</v>
      </c>
    </row>
    <row r="166" spans="1:6" ht="15.6" customHeight="1" x14ac:dyDescent="0.25">
      <c r="A166" s="435" t="s">
        <v>57</v>
      </c>
      <c r="B166" s="436"/>
      <c r="C166" s="436"/>
      <c r="D166" s="551"/>
      <c r="E166" s="552"/>
      <c r="F166" s="436"/>
    </row>
    <row r="167" spans="1:6" ht="15.6" customHeight="1" x14ac:dyDescent="0.25">
      <c r="A167" s="5" t="s">
        <v>39</v>
      </c>
      <c r="B167" s="1258" t="s">
        <v>3360</v>
      </c>
      <c r="C167" s="1263" t="s">
        <v>0</v>
      </c>
      <c r="D167" s="1287" t="s">
        <v>1742</v>
      </c>
      <c r="E167" s="1287" t="s">
        <v>3139</v>
      </c>
      <c r="F167" s="1287" t="s">
        <v>1743</v>
      </c>
    </row>
    <row r="168" spans="1:6" ht="15.6" customHeight="1" x14ac:dyDescent="0.25">
      <c r="A168" s="5" t="s">
        <v>38</v>
      </c>
      <c r="B168" s="830" t="s">
        <v>2050</v>
      </c>
      <c r="C168" s="830" t="s">
        <v>20</v>
      </c>
      <c r="D168" s="830" t="s">
        <v>367</v>
      </c>
      <c r="E168" s="853" t="s">
        <v>2172</v>
      </c>
      <c r="F168" s="830" t="s">
        <v>2372</v>
      </c>
    </row>
    <row r="169" spans="1:6" ht="15.6" customHeight="1" x14ac:dyDescent="0.25">
      <c r="A169" s="72" t="s">
        <v>40</v>
      </c>
      <c r="B169" s="854" t="s">
        <v>2044</v>
      </c>
      <c r="C169" s="854" t="s">
        <v>20</v>
      </c>
      <c r="D169" s="854" t="s">
        <v>369</v>
      </c>
      <c r="E169" s="854" t="s">
        <v>2172</v>
      </c>
      <c r="F169" s="854" t="s">
        <v>2373</v>
      </c>
    </row>
    <row r="170" spans="1:6" ht="15.6" customHeight="1" x14ac:dyDescent="0.25">
      <c r="A170" s="72" t="s">
        <v>41</v>
      </c>
      <c r="B170" s="854" t="s">
        <v>2045</v>
      </c>
      <c r="C170" s="854" t="s">
        <v>20</v>
      </c>
      <c r="D170" s="854" t="s">
        <v>372</v>
      </c>
      <c r="E170" s="854" t="s">
        <v>2172</v>
      </c>
      <c r="F170" s="854" t="s">
        <v>2373</v>
      </c>
    </row>
    <row r="171" spans="1:6" s="8" customFormat="1" ht="15.6" customHeight="1" x14ac:dyDescent="0.25">
      <c r="A171" s="645" t="s">
        <v>2633</v>
      </c>
      <c r="B171" s="572"/>
      <c r="C171" s="14"/>
      <c r="D171" s="14"/>
      <c r="E171" s="14"/>
      <c r="F171" s="14"/>
    </row>
    <row r="172" spans="1:6" x14ac:dyDescent="0.25">
      <c r="A172" s="70" t="s">
        <v>34</v>
      </c>
      <c r="B172" s="848" t="s">
        <v>2016</v>
      </c>
      <c r="C172" s="849" t="s">
        <v>1896</v>
      </c>
      <c r="D172" s="850"/>
      <c r="E172" s="851" t="s">
        <v>1327</v>
      </c>
      <c r="F172" s="16"/>
    </row>
    <row r="173" spans="1:6" x14ac:dyDescent="0.25">
      <c r="A173" s="70" t="s">
        <v>35</v>
      </c>
      <c r="B173" s="848" t="s">
        <v>2016</v>
      </c>
      <c r="C173" s="849" t="s">
        <v>1896</v>
      </c>
      <c r="D173" s="850"/>
      <c r="E173" s="851" t="s">
        <v>1327</v>
      </c>
      <c r="F173" s="16"/>
    </row>
    <row r="174" spans="1:6" x14ac:dyDescent="0.25">
      <c r="A174" s="70" t="s">
        <v>36</v>
      </c>
      <c r="B174" s="849" t="s">
        <v>2015</v>
      </c>
      <c r="C174" s="849" t="s">
        <v>1898</v>
      </c>
      <c r="D174" s="850"/>
      <c r="E174" s="852" t="s">
        <v>1899</v>
      </c>
      <c r="F174" s="587"/>
    </row>
    <row r="175" spans="1:6" x14ac:dyDescent="0.25">
      <c r="A175" s="70" t="s">
        <v>37</v>
      </c>
      <c r="B175" s="849" t="s">
        <v>2015</v>
      </c>
      <c r="C175" s="849" t="s">
        <v>1898</v>
      </c>
      <c r="D175" s="850"/>
      <c r="E175" s="852" t="s">
        <v>1899</v>
      </c>
      <c r="F175" s="587"/>
    </row>
    <row r="176" spans="1:6" ht="15.6" customHeight="1" x14ac:dyDescent="0.25">
      <c r="A176" s="435" t="s">
        <v>57</v>
      </c>
      <c r="B176" s="436"/>
      <c r="C176" s="436"/>
      <c r="D176" s="551"/>
      <c r="E176" s="552"/>
      <c r="F176" s="436"/>
    </row>
    <row r="177" spans="1:6" ht="15.6" customHeight="1" x14ac:dyDescent="0.25">
      <c r="A177" s="5" t="s">
        <v>39</v>
      </c>
      <c r="B177" s="718" t="s">
        <v>3384</v>
      </c>
      <c r="C177" s="727" t="s">
        <v>3207</v>
      </c>
      <c r="D177" s="1005" t="s">
        <v>2755</v>
      </c>
      <c r="E177" s="727" t="s">
        <v>1340</v>
      </c>
      <c r="F177" s="744" t="s">
        <v>2756</v>
      </c>
    </row>
    <row r="178" spans="1:6" ht="15.6" customHeight="1" x14ac:dyDescent="0.25">
      <c r="A178" s="5" t="s">
        <v>38</v>
      </c>
      <c r="B178" s="718" t="s">
        <v>3385</v>
      </c>
      <c r="C178" s="769" t="s">
        <v>3207</v>
      </c>
      <c r="D178" s="1005" t="s">
        <v>2757</v>
      </c>
      <c r="E178" s="727" t="s">
        <v>1340</v>
      </c>
      <c r="F178" s="744" t="s">
        <v>2758</v>
      </c>
    </row>
    <row r="179" spans="1:6" ht="15.6" customHeight="1" x14ac:dyDescent="0.25">
      <c r="A179" s="72" t="s">
        <v>40</v>
      </c>
      <c r="B179" s="718" t="s">
        <v>3384</v>
      </c>
      <c r="C179" s="768" t="s">
        <v>3206</v>
      </c>
      <c r="D179" s="1005" t="s">
        <v>2755</v>
      </c>
      <c r="E179" s="727" t="s">
        <v>1340</v>
      </c>
      <c r="F179" s="744" t="s">
        <v>2756</v>
      </c>
    </row>
    <row r="180" spans="1:6" ht="15.6" customHeight="1" x14ac:dyDescent="0.25">
      <c r="A180" s="72" t="s">
        <v>41</v>
      </c>
      <c r="B180" s="718" t="s">
        <v>3385</v>
      </c>
      <c r="C180" s="770" t="s">
        <v>3206</v>
      </c>
      <c r="D180" s="1005" t="s">
        <v>2757</v>
      </c>
      <c r="E180" s="727" t="s">
        <v>1340</v>
      </c>
      <c r="F180" s="744" t="s">
        <v>2758</v>
      </c>
    </row>
    <row r="181" spans="1:6" s="8" customFormat="1" ht="15.6" customHeight="1" x14ac:dyDescent="0.25">
      <c r="A181" s="645" t="s">
        <v>2634</v>
      </c>
      <c r="B181" s="572"/>
      <c r="C181" s="14"/>
      <c r="D181" s="14"/>
      <c r="E181" s="14"/>
      <c r="F181" s="14"/>
    </row>
    <row r="182" spans="1:6" ht="15.6" customHeight="1" x14ac:dyDescent="0.25">
      <c r="A182" s="5" t="s">
        <v>34</v>
      </c>
      <c r="B182" s="1007" t="s">
        <v>1277</v>
      </c>
      <c r="C182" s="1007" t="s">
        <v>2022</v>
      </c>
      <c r="D182" s="1007" t="s">
        <v>1290</v>
      </c>
      <c r="E182" s="1007" t="s">
        <v>1170</v>
      </c>
      <c r="F182" s="1007" t="s">
        <v>1279</v>
      </c>
    </row>
    <row r="183" spans="1:6" ht="15.6" customHeight="1" x14ac:dyDescent="0.25">
      <c r="A183" s="5" t="s">
        <v>35</v>
      </c>
      <c r="B183" s="1007" t="s">
        <v>1280</v>
      </c>
      <c r="C183" s="1007" t="s">
        <v>2022</v>
      </c>
      <c r="D183" s="1007" t="s">
        <v>1293</v>
      </c>
      <c r="E183" s="1007" t="s">
        <v>1170</v>
      </c>
      <c r="F183" s="1007" t="s">
        <v>3198</v>
      </c>
    </row>
    <row r="184" spans="1:6" ht="15.6" customHeight="1" x14ac:dyDescent="0.25">
      <c r="A184" s="5" t="s">
        <v>36</v>
      </c>
      <c r="B184" s="1007" t="s">
        <v>1277</v>
      </c>
      <c r="C184" s="1007" t="s">
        <v>2023</v>
      </c>
      <c r="D184" s="1007" t="s">
        <v>1290</v>
      </c>
      <c r="E184" s="1007" t="s">
        <v>1170</v>
      </c>
      <c r="F184" s="1007" t="s">
        <v>1279</v>
      </c>
    </row>
    <row r="185" spans="1:6" ht="15.6" customHeight="1" x14ac:dyDescent="0.25">
      <c r="A185" s="5" t="s">
        <v>37</v>
      </c>
      <c r="B185" s="1007" t="s">
        <v>1280</v>
      </c>
      <c r="C185" s="1007" t="s">
        <v>2023</v>
      </c>
      <c r="D185" s="1007" t="s">
        <v>1293</v>
      </c>
      <c r="E185" s="1007" t="s">
        <v>1170</v>
      </c>
      <c r="F185" s="1007" t="s">
        <v>3198</v>
      </c>
    </row>
    <row r="186" spans="1:6" ht="15.6" customHeight="1" x14ac:dyDescent="0.25">
      <c r="A186" s="435" t="s">
        <v>57</v>
      </c>
      <c r="B186" s="436"/>
      <c r="C186" s="436"/>
      <c r="D186" s="551"/>
      <c r="E186" s="552"/>
      <c r="F186" s="436"/>
    </row>
    <row r="187" spans="1:6" ht="15.6" customHeight="1" x14ac:dyDescent="0.25">
      <c r="A187" s="5" t="s">
        <v>39</v>
      </c>
      <c r="B187" s="1263" t="s">
        <v>3361</v>
      </c>
      <c r="C187" s="1244" t="s">
        <v>0</v>
      </c>
      <c r="D187" s="1263" t="s">
        <v>1745</v>
      </c>
      <c r="E187" s="1271" t="s">
        <v>3139</v>
      </c>
      <c r="F187" s="1244" t="s">
        <v>1746</v>
      </c>
    </row>
    <row r="188" spans="1:6" ht="15.6" customHeight="1" x14ac:dyDescent="0.25">
      <c r="A188" s="5" t="s">
        <v>38</v>
      </c>
      <c r="B188" s="1263" t="s">
        <v>3362</v>
      </c>
      <c r="C188" s="1244" t="s">
        <v>0</v>
      </c>
      <c r="D188" s="1263" t="s">
        <v>1745</v>
      </c>
      <c r="E188" s="1271" t="s">
        <v>3139</v>
      </c>
      <c r="F188" s="1244" t="s">
        <v>1746</v>
      </c>
    </row>
    <row r="189" spans="1:6" ht="15.6" customHeight="1" x14ac:dyDescent="0.25">
      <c r="A189" s="5" t="s">
        <v>40</v>
      </c>
      <c r="B189" s="1534" t="s">
        <v>2164</v>
      </c>
      <c r="C189" s="1534" t="s">
        <v>1986</v>
      </c>
      <c r="D189" s="61"/>
      <c r="E189" s="61"/>
      <c r="F189" s="61"/>
    </row>
    <row r="190" spans="1:6" ht="15.6" customHeight="1" x14ac:dyDescent="0.25">
      <c r="A190" s="5" t="s">
        <v>41</v>
      </c>
      <c r="B190" s="1534" t="s">
        <v>2164</v>
      </c>
      <c r="C190" s="1534" t="s">
        <v>1986</v>
      </c>
      <c r="D190" s="61"/>
      <c r="E190" s="61"/>
      <c r="F190" s="61"/>
    </row>
    <row r="191" spans="1:6" s="612" customFormat="1" ht="15.6" customHeight="1" x14ac:dyDescent="0.25">
      <c r="A191" s="59" t="s">
        <v>16</v>
      </c>
      <c r="B191" s="59"/>
      <c r="C191" s="59"/>
      <c r="D191" s="59"/>
      <c r="E191" s="59"/>
      <c r="F191" s="59"/>
    </row>
    <row r="192" spans="1:6" ht="15.6" customHeight="1" x14ac:dyDescent="0.25">
      <c r="A192" s="11" t="s">
        <v>3</v>
      </c>
      <c r="B192" s="11"/>
      <c r="C192" s="11"/>
      <c r="D192" s="11"/>
      <c r="E192" s="12"/>
      <c r="F192" s="11"/>
    </row>
    <row r="193" spans="1:12" s="8" customFormat="1" ht="15.6" customHeight="1" x14ac:dyDescent="0.25">
      <c r="A193" s="645" t="s">
        <v>2635</v>
      </c>
      <c r="B193" s="572"/>
      <c r="C193" s="14"/>
      <c r="D193" s="14"/>
      <c r="E193" s="14"/>
      <c r="F193" s="14"/>
    </row>
    <row r="194" spans="1:12" s="39" customFormat="1" ht="15.6" customHeight="1" x14ac:dyDescent="0.25">
      <c r="A194" s="5" t="s">
        <v>34</v>
      </c>
      <c r="B194" s="85" t="s">
        <v>1531</v>
      </c>
      <c r="C194" s="720" t="s">
        <v>1</v>
      </c>
      <c r="D194" s="1422" t="s">
        <v>2278</v>
      </c>
      <c r="E194" s="724" t="s">
        <v>1350</v>
      </c>
      <c r="F194" s="1421" t="s">
        <v>2279</v>
      </c>
      <c r="G194" s="516"/>
    </row>
    <row r="195" spans="1:12" s="39" customFormat="1" ht="15.6" customHeight="1" x14ac:dyDescent="0.25">
      <c r="A195" s="5" t="s">
        <v>35</v>
      </c>
      <c r="B195" s="85" t="s">
        <v>1534</v>
      </c>
      <c r="C195" s="720" t="s">
        <v>1</v>
      </c>
      <c r="D195" s="1422" t="s">
        <v>1535</v>
      </c>
      <c r="E195" s="724" t="s">
        <v>1350</v>
      </c>
      <c r="F195" s="1421" t="s">
        <v>2280</v>
      </c>
      <c r="G195" s="516"/>
    </row>
    <row r="196" spans="1:12" ht="15.6" customHeight="1" x14ac:dyDescent="0.25">
      <c r="A196" s="5" t="s">
        <v>36</v>
      </c>
      <c r="B196" s="918" t="s">
        <v>3407</v>
      </c>
      <c r="C196" s="918" t="s">
        <v>9</v>
      </c>
      <c r="D196" s="918" t="s">
        <v>887</v>
      </c>
      <c r="E196" s="918" t="s">
        <v>2897</v>
      </c>
      <c r="F196" s="918" t="s">
        <v>888</v>
      </c>
    </row>
    <row r="197" spans="1:12" ht="15.6" customHeight="1" x14ac:dyDescent="0.25">
      <c r="A197" s="5" t="s">
        <v>37</v>
      </c>
      <c r="B197" s="918" t="s">
        <v>3408</v>
      </c>
      <c r="C197" s="918" t="s">
        <v>9</v>
      </c>
      <c r="D197" s="918" t="s">
        <v>887</v>
      </c>
      <c r="E197" s="918" t="s">
        <v>2897</v>
      </c>
      <c r="F197" s="918" t="s">
        <v>888</v>
      </c>
    </row>
    <row r="198" spans="1:12" ht="15.6" customHeight="1" x14ac:dyDescent="0.25">
      <c r="A198" s="435" t="s">
        <v>57</v>
      </c>
      <c r="B198" s="436"/>
      <c r="C198" s="436"/>
      <c r="D198" s="551"/>
      <c r="E198" s="552"/>
      <c r="F198" s="436"/>
    </row>
    <row r="199" spans="1:12" ht="15.6" customHeight="1" x14ac:dyDescent="0.25">
      <c r="A199" s="5" t="s">
        <v>39</v>
      </c>
      <c r="B199" s="1260" t="s">
        <v>3363</v>
      </c>
      <c r="C199" s="1297" t="s">
        <v>0</v>
      </c>
      <c r="D199" s="1301" t="s">
        <v>1749</v>
      </c>
      <c r="E199" s="1297" t="s">
        <v>3139</v>
      </c>
      <c r="F199" s="1297" t="s">
        <v>1750</v>
      </c>
    </row>
    <row r="200" spans="1:12" ht="15.6" customHeight="1" x14ac:dyDescent="0.25">
      <c r="A200" s="5" t="s">
        <v>38</v>
      </c>
      <c r="B200" s="1298" t="s">
        <v>3364</v>
      </c>
      <c r="C200" s="1299" t="s">
        <v>0</v>
      </c>
      <c r="D200" s="1300" t="s">
        <v>1752</v>
      </c>
      <c r="E200" s="1299" t="s">
        <v>3139</v>
      </c>
      <c r="F200" s="1299" t="s">
        <v>1753</v>
      </c>
    </row>
    <row r="201" spans="1:12" ht="15.6" customHeight="1" x14ac:dyDescent="0.25">
      <c r="A201" s="72" t="s">
        <v>40</v>
      </c>
      <c r="B201" s="1534" t="s">
        <v>2163</v>
      </c>
      <c r="C201" s="1535" t="s">
        <v>1990</v>
      </c>
      <c r="D201" s="75"/>
      <c r="E201" s="75"/>
      <c r="F201" s="75"/>
    </row>
    <row r="202" spans="1:12" ht="15.6" customHeight="1" x14ac:dyDescent="0.25">
      <c r="A202" s="72" t="s">
        <v>41</v>
      </c>
      <c r="B202" s="1534" t="s">
        <v>2163</v>
      </c>
      <c r="C202" s="1535" t="s">
        <v>1990</v>
      </c>
      <c r="D202" s="75"/>
      <c r="E202" s="75"/>
      <c r="F202" s="75"/>
    </row>
    <row r="203" spans="1:12" s="8" customFormat="1" ht="15.6" customHeight="1" x14ac:dyDescent="0.25">
      <c r="A203" s="645" t="s">
        <v>2636</v>
      </c>
      <c r="B203" s="572"/>
      <c r="C203" s="14"/>
      <c r="D203" s="14"/>
      <c r="E203" s="14"/>
      <c r="F203" s="14"/>
    </row>
    <row r="204" spans="1:12" ht="15.6" customHeight="1" x14ac:dyDescent="0.25">
      <c r="A204" s="5" t="s">
        <v>34</v>
      </c>
      <c r="B204" s="830" t="s">
        <v>2054</v>
      </c>
      <c r="C204" s="830" t="s">
        <v>20</v>
      </c>
      <c r="D204" s="830" t="s">
        <v>374</v>
      </c>
      <c r="E204" s="830" t="s">
        <v>2172</v>
      </c>
      <c r="F204" s="830" t="s">
        <v>2374</v>
      </c>
    </row>
    <row r="205" spans="1:12" ht="15.6" customHeight="1" x14ac:dyDescent="0.25">
      <c r="A205" s="5" t="s">
        <v>35</v>
      </c>
      <c r="B205" s="830" t="s">
        <v>2055</v>
      </c>
      <c r="C205" s="830" t="s">
        <v>20</v>
      </c>
      <c r="D205" s="830" t="s">
        <v>377</v>
      </c>
      <c r="E205" s="830" t="s">
        <v>2172</v>
      </c>
      <c r="F205" s="830" t="s">
        <v>2374</v>
      </c>
    </row>
    <row r="206" spans="1:12" s="8" customFormat="1" ht="15.6" customHeight="1" x14ac:dyDescent="0.25">
      <c r="A206" s="18" t="s">
        <v>36</v>
      </c>
      <c r="B206" s="85" t="s">
        <v>1540</v>
      </c>
      <c r="C206" s="720" t="s">
        <v>1</v>
      </c>
      <c r="D206" s="1422" t="s">
        <v>2281</v>
      </c>
      <c r="E206" s="85" t="s">
        <v>1344</v>
      </c>
      <c r="F206" s="1421" t="s">
        <v>2282</v>
      </c>
      <c r="G206" s="3"/>
      <c r="H206" s="3"/>
      <c r="I206" s="3"/>
      <c r="J206" s="3"/>
      <c r="K206" s="3"/>
      <c r="L206" s="3"/>
    </row>
    <row r="207" spans="1:12" s="8" customFormat="1" ht="15.6" customHeight="1" x14ac:dyDescent="0.25">
      <c r="A207" s="18" t="s">
        <v>37</v>
      </c>
      <c r="B207" s="85" t="s">
        <v>1543</v>
      </c>
      <c r="C207" s="720" t="s">
        <v>1</v>
      </c>
      <c r="D207" s="1422" t="s">
        <v>2283</v>
      </c>
      <c r="E207" s="85" t="s">
        <v>1344</v>
      </c>
      <c r="F207" s="1421" t="s">
        <v>2284</v>
      </c>
      <c r="G207" s="3"/>
      <c r="H207" s="3"/>
      <c r="I207" s="3"/>
      <c r="J207" s="3"/>
      <c r="K207" s="3"/>
      <c r="L207" s="3"/>
    </row>
    <row r="208" spans="1:12" ht="15.6" customHeight="1" x14ac:dyDescent="0.25">
      <c r="A208" s="435" t="s">
        <v>57</v>
      </c>
      <c r="B208" s="436"/>
      <c r="C208" s="436"/>
      <c r="D208" s="551"/>
      <c r="E208" s="552"/>
      <c r="F208" s="436"/>
    </row>
    <row r="209" spans="1:6" ht="15.6" customHeight="1" x14ac:dyDescent="0.25">
      <c r="A209" s="5" t="s">
        <v>39</v>
      </c>
      <c r="B209" s="1204" t="s">
        <v>3119</v>
      </c>
      <c r="C209" s="1213" t="s">
        <v>53</v>
      </c>
      <c r="D209" s="1236" t="s">
        <v>3118</v>
      </c>
      <c r="E209" s="1236" t="s">
        <v>74</v>
      </c>
      <c r="F209" s="1236" t="s">
        <v>2387</v>
      </c>
    </row>
    <row r="210" spans="1:6" ht="15.6" customHeight="1" x14ac:dyDescent="0.25">
      <c r="A210" s="5" t="s">
        <v>38</v>
      </c>
      <c r="B210" s="1204" t="s">
        <v>3120</v>
      </c>
      <c r="C210" s="1213" t="s">
        <v>53</v>
      </c>
      <c r="D210" s="1236" t="s">
        <v>3118</v>
      </c>
      <c r="E210" s="1236" t="s">
        <v>74</v>
      </c>
      <c r="F210" s="1236" t="s">
        <v>2387</v>
      </c>
    </row>
    <row r="211" spans="1:6" ht="15.6" customHeight="1" x14ac:dyDescent="0.25">
      <c r="A211" s="72" t="s">
        <v>40</v>
      </c>
      <c r="B211" s="1535" t="s">
        <v>2165</v>
      </c>
      <c r="C211" s="1536" t="s">
        <v>1988</v>
      </c>
    </row>
    <row r="212" spans="1:6" ht="15.6" customHeight="1" x14ac:dyDescent="0.25">
      <c r="A212" s="72" t="s">
        <v>41</v>
      </c>
      <c r="B212" s="1535" t="s">
        <v>2165</v>
      </c>
      <c r="C212" s="1536" t="s">
        <v>1988</v>
      </c>
    </row>
    <row r="213" spans="1:6" s="8" customFormat="1" ht="15.6" customHeight="1" x14ac:dyDescent="0.25">
      <c r="A213" s="645" t="s">
        <v>2637</v>
      </c>
      <c r="B213" s="572"/>
      <c r="C213" s="14"/>
      <c r="D213" s="14"/>
      <c r="E213" s="14"/>
      <c r="F213" s="14"/>
    </row>
    <row r="214" spans="1:6" ht="15.6" customHeight="1" x14ac:dyDescent="0.25">
      <c r="A214" s="5" t="s">
        <v>34</v>
      </c>
      <c r="B214" s="765" t="s">
        <v>3195</v>
      </c>
      <c r="C214" s="803" t="s">
        <v>2982</v>
      </c>
      <c r="D214" s="1028" t="s">
        <v>2983</v>
      </c>
      <c r="E214" s="765" t="s">
        <v>2957</v>
      </c>
      <c r="F214" s="766" t="s">
        <v>3197</v>
      </c>
    </row>
    <row r="215" spans="1:6" ht="15.6" customHeight="1" x14ac:dyDescent="0.25">
      <c r="A215" s="5" t="s">
        <v>35</v>
      </c>
      <c r="B215" s="765" t="s">
        <v>3196</v>
      </c>
      <c r="C215" s="803" t="s">
        <v>2982</v>
      </c>
      <c r="D215" s="1028" t="s">
        <v>2984</v>
      </c>
      <c r="E215" s="765" t="s">
        <v>2957</v>
      </c>
      <c r="F215" s="766" t="s">
        <v>3199</v>
      </c>
    </row>
    <row r="216" spans="1:6" ht="15.6" customHeight="1" x14ac:dyDescent="0.25">
      <c r="A216" s="5" t="s">
        <v>36</v>
      </c>
      <c r="B216" s="765" t="s">
        <v>3195</v>
      </c>
      <c r="C216" s="803" t="s">
        <v>2954</v>
      </c>
      <c r="D216" s="1059" t="s">
        <v>2983</v>
      </c>
      <c r="E216" s="765" t="s">
        <v>2957</v>
      </c>
      <c r="F216" s="766" t="s">
        <v>3197</v>
      </c>
    </row>
    <row r="217" spans="1:6" ht="15.6" customHeight="1" x14ac:dyDescent="0.25">
      <c r="A217" s="5" t="s">
        <v>37</v>
      </c>
      <c r="B217" s="765" t="s">
        <v>3196</v>
      </c>
      <c r="C217" s="803" t="s">
        <v>2954</v>
      </c>
      <c r="D217" s="1006" t="s">
        <v>2984</v>
      </c>
      <c r="E217" s="765" t="s">
        <v>2957</v>
      </c>
      <c r="F217" s="766" t="s">
        <v>3199</v>
      </c>
    </row>
    <row r="218" spans="1:6" ht="15.6" customHeight="1" x14ac:dyDescent="0.25">
      <c r="A218" s="435" t="s">
        <v>57</v>
      </c>
      <c r="B218" s="436"/>
      <c r="C218" s="436"/>
      <c r="D218" s="551"/>
      <c r="E218" s="552"/>
      <c r="F218" s="436"/>
    </row>
    <row r="219" spans="1:6" ht="15.6" customHeight="1" x14ac:dyDescent="0.25">
      <c r="A219" s="5" t="s">
        <v>39</v>
      </c>
      <c r="B219" s="830" t="s">
        <v>2056</v>
      </c>
      <c r="C219" s="830" t="s">
        <v>20</v>
      </c>
      <c r="D219" s="830" t="s">
        <v>379</v>
      </c>
      <c r="E219" s="830" t="s">
        <v>2172</v>
      </c>
      <c r="F219" s="830" t="s">
        <v>2857</v>
      </c>
    </row>
    <row r="220" spans="1:6" ht="15.6" customHeight="1" x14ac:dyDescent="0.25">
      <c r="A220" s="5" t="s">
        <v>38</v>
      </c>
      <c r="B220" s="97"/>
      <c r="C220" s="5" t="s">
        <v>1991</v>
      </c>
      <c r="D220" s="100"/>
      <c r="E220" s="100"/>
      <c r="F220" s="100"/>
    </row>
    <row r="221" spans="1:6" ht="15.6" customHeight="1" x14ac:dyDescent="0.25">
      <c r="A221" s="72" t="s">
        <v>40</v>
      </c>
      <c r="B221" s="1060" t="s">
        <v>3351</v>
      </c>
      <c r="C221" s="1061" t="s">
        <v>5</v>
      </c>
      <c r="D221" s="1061" t="s">
        <v>1284</v>
      </c>
      <c r="E221" s="1062" t="s">
        <v>1170</v>
      </c>
      <c r="F221" s="1049" t="s">
        <v>1285</v>
      </c>
    </row>
    <row r="222" spans="1:6" ht="15.6" customHeight="1" x14ac:dyDescent="0.25">
      <c r="A222" s="72" t="s">
        <v>41</v>
      </c>
      <c r="B222" s="1063" t="s">
        <v>3352</v>
      </c>
      <c r="C222" s="1064" t="s">
        <v>5</v>
      </c>
      <c r="D222" s="1064" t="s">
        <v>1287</v>
      </c>
      <c r="E222" s="1065" t="s">
        <v>1170</v>
      </c>
      <c r="F222" s="1051" t="s">
        <v>1288</v>
      </c>
    </row>
    <row r="223" spans="1:6" s="8" customFormat="1" ht="15.6" customHeight="1" x14ac:dyDescent="0.25">
      <c r="A223" s="645" t="s">
        <v>2638</v>
      </c>
      <c r="B223" s="572"/>
      <c r="C223" s="14"/>
      <c r="D223" s="14"/>
      <c r="E223" s="14"/>
      <c r="F223" s="14"/>
    </row>
    <row r="224" spans="1:6" x14ac:dyDescent="0.25">
      <c r="A224" s="70" t="s">
        <v>34</v>
      </c>
      <c r="B224" s="848" t="s">
        <v>2016</v>
      </c>
      <c r="C224" s="849" t="s">
        <v>1896</v>
      </c>
      <c r="D224" s="850"/>
      <c r="E224" s="851" t="s">
        <v>1327</v>
      </c>
      <c r="F224" s="16"/>
    </row>
    <row r="225" spans="1:6" x14ac:dyDescent="0.25">
      <c r="A225" s="70" t="s">
        <v>35</v>
      </c>
      <c r="B225" s="848" t="s">
        <v>2016</v>
      </c>
      <c r="C225" s="849" t="s">
        <v>1896</v>
      </c>
      <c r="D225" s="850"/>
      <c r="E225" s="851" t="s">
        <v>1327</v>
      </c>
      <c r="F225" s="16"/>
    </row>
    <row r="226" spans="1:6" x14ac:dyDescent="0.25">
      <c r="A226" s="70" t="s">
        <v>36</v>
      </c>
      <c r="B226" s="849" t="s">
        <v>2015</v>
      </c>
      <c r="C226" s="849" t="s">
        <v>1898</v>
      </c>
      <c r="D226" s="850"/>
      <c r="E226" s="852" t="s">
        <v>1899</v>
      </c>
      <c r="F226" s="587"/>
    </row>
    <row r="227" spans="1:6" x14ac:dyDescent="0.25">
      <c r="A227" s="70" t="s">
        <v>37</v>
      </c>
      <c r="B227" s="849" t="s">
        <v>2015</v>
      </c>
      <c r="C227" s="849" t="s">
        <v>1898</v>
      </c>
      <c r="D227" s="850"/>
      <c r="E227" s="852" t="s">
        <v>1899</v>
      </c>
      <c r="F227" s="587"/>
    </row>
    <row r="228" spans="1:6" ht="15.6" customHeight="1" x14ac:dyDescent="0.25">
      <c r="A228" s="435" t="s">
        <v>57</v>
      </c>
      <c r="B228" s="436"/>
      <c r="C228" s="436"/>
      <c r="D228" s="551"/>
      <c r="E228" s="552"/>
      <c r="F228" s="436"/>
    </row>
    <row r="229" spans="1:6" ht="15.6" customHeight="1" x14ac:dyDescent="0.25">
      <c r="A229" s="5" t="s">
        <v>39</v>
      </c>
      <c r="B229" s="722" t="s">
        <v>3386</v>
      </c>
      <c r="C229" s="722" t="s">
        <v>2799</v>
      </c>
      <c r="D229" s="718" t="s">
        <v>3219</v>
      </c>
      <c r="E229" s="722" t="s">
        <v>2862</v>
      </c>
      <c r="F229" s="718" t="s">
        <v>3221</v>
      </c>
    </row>
    <row r="230" spans="1:6" ht="15.6" customHeight="1" x14ac:dyDescent="0.25">
      <c r="A230" s="5" t="s">
        <v>38</v>
      </c>
      <c r="B230" s="722" t="s">
        <v>3387</v>
      </c>
      <c r="C230" s="722" t="s">
        <v>2799</v>
      </c>
      <c r="D230" s="718" t="s">
        <v>3220</v>
      </c>
      <c r="E230" s="722" t="s">
        <v>2862</v>
      </c>
      <c r="F230" s="718" t="s">
        <v>3222</v>
      </c>
    </row>
    <row r="231" spans="1:6" ht="15.6" customHeight="1" x14ac:dyDescent="0.25">
      <c r="A231" s="72" t="s">
        <v>40</v>
      </c>
      <c r="B231" s="722" t="s">
        <v>3386</v>
      </c>
      <c r="C231" s="763" t="s">
        <v>2800</v>
      </c>
      <c r="D231" s="718" t="s">
        <v>3219</v>
      </c>
      <c r="E231" s="722" t="s">
        <v>2862</v>
      </c>
      <c r="F231" s="718" t="s">
        <v>3221</v>
      </c>
    </row>
    <row r="232" spans="1:6" ht="15.6" customHeight="1" x14ac:dyDescent="0.25">
      <c r="A232" s="72" t="s">
        <v>41</v>
      </c>
      <c r="B232" s="722" t="s">
        <v>3387</v>
      </c>
      <c r="C232" s="763" t="s">
        <v>2800</v>
      </c>
      <c r="D232" s="718" t="s">
        <v>3220</v>
      </c>
      <c r="E232" s="722" t="s">
        <v>2862</v>
      </c>
      <c r="F232" s="718" t="s">
        <v>3222</v>
      </c>
    </row>
    <row r="233" spans="1:6" s="8" customFormat="1" ht="15.6" customHeight="1" x14ac:dyDescent="0.25">
      <c r="A233" s="645" t="s">
        <v>2639</v>
      </c>
      <c r="B233" s="572"/>
      <c r="C233" s="14"/>
      <c r="D233" s="14"/>
      <c r="E233" s="14"/>
      <c r="F233" s="14"/>
    </row>
    <row r="234" spans="1:6" ht="15.6" customHeight="1" x14ac:dyDescent="0.25">
      <c r="A234" s="5" t="s">
        <v>34</v>
      </c>
      <c r="B234" s="72"/>
      <c r="C234" s="72" t="s">
        <v>1991</v>
      </c>
      <c r="D234" s="72"/>
      <c r="E234" s="72"/>
    </row>
    <row r="235" spans="1:6" ht="15.6" customHeight="1" x14ac:dyDescent="0.25">
      <c r="A235" s="5" t="s">
        <v>35</v>
      </c>
      <c r="B235" s="72"/>
      <c r="C235" s="72" t="s">
        <v>1991</v>
      </c>
      <c r="D235" s="72"/>
      <c r="E235" s="72"/>
    </row>
    <row r="236" spans="1:6" ht="15.6" customHeight="1" x14ac:dyDescent="0.25">
      <c r="A236" s="5" t="s">
        <v>36</v>
      </c>
      <c r="B236" s="72"/>
      <c r="C236" s="72" t="s">
        <v>1991</v>
      </c>
      <c r="D236" s="72"/>
      <c r="E236" s="72"/>
    </row>
    <row r="237" spans="1:6" ht="15.6" customHeight="1" x14ac:dyDescent="0.25">
      <c r="A237" s="5" t="s">
        <v>37</v>
      </c>
      <c r="B237" s="72"/>
      <c r="C237" s="72" t="s">
        <v>1991</v>
      </c>
      <c r="D237" s="72"/>
      <c r="E237" s="72"/>
    </row>
    <row r="238" spans="1:6" ht="15.6" customHeight="1" x14ac:dyDescent="0.25">
      <c r="A238" s="435" t="s">
        <v>57</v>
      </c>
      <c r="B238" s="436"/>
      <c r="C238" s="436"/>
      <c r="D238" s="551"/>
      <c r="E238" s="552"/>
      <c r="F238" s="436"/>
    </row>
    <row r="239" spans="1:6" s="8" customFormat="1" ht="15.6" customHeight="1" x14ac:dyDescent="0.25">
      <c r="A239" s="18" t="s">
        <v>39</v>
      </c>
      <c r="B239" s="72"/>
      <c r="C239" s="32" t="s">
        <v>1991</v>
      </c>
      <c r="D239" s="21"/>
      <c r="E239" s="562"/>
      <c r="F239" s="61"/>
    </row>
    <row r="240" spans="1:6" s="8" customFormat="1" ht="15.6" customHeight="1" x14ac:dyDescent="0.25">
      <c r="A240" s="18" t="s">
        <v>38</v>
      </c>
      <c r="B240" s="72"/>
      <c r="C240" s="32" t="s">
        <v>1991</v>
      </c>
      <c r="D240" s="21"/>
      <c r="E240" s="562"/>
      <c r="F240" s="61"/>
    </row>
    <row r="241" spans="1:6" ht="15.6" customHeight="1" x14ac:dyDescent="0.25">
      <c r="A241" s="72" t="s">
        <v>40</v>
      </c>
      <c r="B241" s="1534" t="s">
        <v>2164</v>
      </c>
      <c r="C241" s="1534" t="s">
        <v>1986</v>
      </c>
      <c r="D241" s="61"/>
      <c r="E241" s="61"/>
      <c r="F241" s="61"/>
    </row>
    <row r="242" spans="1:6" ht="15.6" customHeight="1" x14ac:dyDescent="0.25">
      <c r="A242" s="72" t="s">
        <v>41</v>
      </c>
      <c r="B242" s="1534" t="s">
        <v>2164</v>
      </c>
      <c r="C242" s="1534" t="s">
        <v>1986</v>
      </c>
      <c r="D242" s="61"/>
      <c r="E242" s="61"/>
      <c r="F242" s="61"/>
    </row>
    <row r="243" spans="1:6" s="612" customFormat="1" ht="15.6" customHeight="1" x14ac:dyDescent="0.25">
      <c r="A243" s="59" t="s">
        <v>17</v>
      </c>
      <c r="B243" s="59"/>
      <c r="C243" s="59"/>
      <c r="D243" s="59"/>
      <c r="E243" s="59"/>
      <c r="F243" s="59"/>
    </row>
    <row r="244" spans="1:6" ht="15.6" customHeight="1" x14ac:dyDescent="0.25">
      <c r="A244" s="11" t="s">
        <v>3</v>
      </c>
      <c r="B244" s="11"/>
      <c r="C244" s="11"/>
      <c r="D244" s="11"/>
      <c r="E244" s="12"/>
      <c r="F244" s="11"/>
    </row>
    <row r="245" spans="1:6" s="8" customFormat="1" ht="15.6" customHeight="1" x14ac:dyDescent="0.25">
      <c r="A245" s="645" t="s">
        <v>2640</v>
      </c>
      <c r="B245" s="572"/>
      <c r="C245" s="14"/>
      <c r="D245" s="14"/>
      <c r="E245" s="14"/>
      <c r="F245" s="14"/>
    </row>
    <row r="246" spans="1:6" ht="15.6" customHeight="1" x14ac:dyDescent="0.25">
      <c r="A246" s="5" t="s">
        <v>34</v>
      </c>
      <c r="B246" s="85" t="s">
        <v>1546</v>
      </c>
      <c r="C246" s="720" t="s">
        <v>1</v>
      </c>
      <c r="D246" s="741" t="s">
        <v>3223</v>
      </c>
      <c r="E246" s="724" t="s">
        <v>1327</v>
      </c>
      <c r="F246" s="741" t="s">
        <v>1542</v>
      </c>
    </row>
    <row r="247" spans="1:6" ht="15.6" customHeight="1" x14ac:dyDescent="0.25">
      <c r="A247" s="5" t="s">
        <v>35</v>
      </c>
      <c r="B247" s="85" t="s">
        <v>1549</v>
      </c>
      <c r="C247" s="720" t="s">
        <v>1</v>
      </c>
      <c r="D247" s="1422" t="s">
        <v>3224</v>
      </c>
      <c r="E247" s="724" t="s">
        <v>1327</v>
      </c>
      <c r="F247" s="741" t="s">
        <v>2285</v>
      </c>
    </row>
    <row r="248" spans="1:6" ht="15.6" customHeight="1" x14ac:dyDescent="0.25">
      <c r="A248" s="5" t="s">
        <v>36</v>
      </c>
      <c r="B248" s="39" t="s">
        <v>3448</v>
      </c>
    </row>
    <row r="249" spans="1:6" ht="15.6" customHeight="1" x14ac:dyDescent="0.25">
      <c r="A249" s="5" t="s">
        <v>37</v>
      </c>
      <c r="B249" s="39" t="s">
        <v>3448</v>
      </c>
    </row>
    <row r="250" spans="1:6" ht="15.6" customHeight="1" x14ac:dyDescent="0.25">
      <c r="A250" s="435" t="s">
        <v>57</v>
      </c>
      <c r="B250" s="436"/>
      <c r="C250" s="436"/>
      <c r="D250" s="551"/>
      <c r="E250" s="552"/>
      <c r="F250" s="436"/>
    </row>
    <row r="251" spans="1:6" ht="15.6" customHeight="1" x14ac:dyDescent="0.25">
      <c r="A251" s="5" t="s">
        <v>39</v>
      </c>
      <c r="B251" s="922" t="s">
        <v>3409</v>
      </c>
      <c r="C251" s="922" t="s">
        <v>9</v>
      </c>
      <c r="D251" s="922" t="s">
        <v>1957</v>
      </c>
      <c r="E251" s="922" t="s">
        <v>742</v>
      </c>
      <c r="F251" s="922" t="s">
        <v>1958</v>
      </c>
    </row>
    <row r="252" spans="1:6" ht="15.6" customHeight="1" x14ac:dyDescent="0.25">
      <c r="A252" s="5" t="s">
        <v>38</v>
      </c>
      <c r="B252" s="922" t="s">
        <v>3410</v>
      </c>
      <c r="C252" s="922" t="s">
        <v>9</v>
      </c>
      <c r="D252" s="922" t="s">
        <v>1957</v>
      </c>
      <c r="E252" s="922" t="s">
        <v>742</v>
      </c>
      <c r="F252" s="922" t="s">
        <v>1958</v>
      </c>
    </row>
    <row r="253" spans="1:6" ht="15.6" customHeight="1" x14ac:dyDescent="0.25">
      <c r="A253" s="72" t="s">
        <v>40</v>
      </c>
      <c r="B253" s="1534" t="s">
        <v>2163</v>
      </c>
      <c r="C253" s="1535" t="s">
        <v>1990</v>
      </c>
      <c r="D253" s="75"/>
      <c r="E253" s="75"/>
      <c r="F253" s="75"/>
    </row>
    <row r="254" spans="1:6" ht="15.6" customHeight="1" x14ac:dyDescent="0.25">
      <c r="A254" s="72" t="s">
        <v>41</v>
      </c>
      <c r="B254" s="1534" t="s">
        <v>2163</v>
      </c>
      <c r="C254" s="1535" t="s">
        <v>1990</v>
      </c>
      <c r="D254" s="75"/>
      <c r="E254" s="75"/>
      <c r="F254" s="75"/>
    </row>
    <row r="255" spans="1:6" s="8" customFormat="1" ht="15.6" customHeight="1" x14ac:dyDescent="0.25">
      <c r="A255" s="645" t="s">
        <v>2641</v>
      </c>
      <c r="B255" s="572"/>
      <c r="C255" s="14"/>
      <c r="D255" s="14"/>
      <c r="E255" s="14"/>
      <c r="F255" s="14"/>
    </row>
    <row r="256" spans="1:6" ht="15.6" customHeight="1" x14ac:dyDescent="0.25">
      <c r="A256" s="5" t="s">
        <v>34</v>
      </c>
      <c r="B256" s="830" t="s">
        <v>2057</v>
      </c>
      <c r="C256" s="830" t="s">
        <v>20</v>
      </c>
      <c r="D256" s="830" t="s">
        <v>382</v>
      </c>
      <c r="E256" s="830" t="s">
        <v>2172</v>
      </c>
      <c r="F256" s="830" t="s">
        <v>2375</v>
      </c>
    </row>
    <row r="257" spans="1:38" ht="15.6" customHeight="1" x14ac:dyDescent="0.25">
      <c r="A257" s="5" t="s">
        <v>35</v>
      </c>
      <c r="B257" s="830" t="s">
        <v>2058</v>
      </c>
      <c r="C257" s="830" t="s">
        <v>20</v>
      </c>
      <c r="D257" s="830" t="s">
        <v>385</v>
      </c>
      <c r="E257" s="830" t="s">
        <v>2172</v>
      </c>
      <c r="F257" s="830" t="s">
        <v>2375</v>
      </c>
    </row>
    <row r="258" spans="1:38" ht="15.6" customHeight="1" x14ac:dyDescent="0.25">
      <c r="A258" s="5" t="s">
        <v>36</v>
      </c>
      <c r="B258" s="85" t="s">
        <v>1552</v>
      </c>
      <c r="C258" s="720" t="s">
        <v>1</v>
      </c>
      <c r="D258" s="741" t="s">
        <v>2286</v>
      </c>
      <c r="E258" s="85" t="s">
        <v>1344</v>
      </c>
      <c r="F258" s="741" t="s">
        <v>2287</v>
      </c>
    </row>
    <row r="259" spans="1:38" ht="15.6" customHeight="1" x14ac:dyDescent="0.25">
      <c r="A259" s="5" t="s">
        <v>37</v>
      </c>
      <c r="B259" s="85" t="s">
        <v>1555</v>
      </c>
      <c r="C259" s="720" t="s">
        <v>1</v>
      </c>
      <c r="D259" s="741" t="s">
        <v>2288</v>
      </c>
      <c r="E259" s="85" t="s">
        <v>1344</v>
      </c>
      <c r="F259" s="741" t="s">
        <v>2289</v>
      </c>
    </row>
    <row r="260" spans="1:38" ht="15.6" customHeight="1" x14ac:dyDescent="0.25">
      <c r="A260" s="435" t="s">
        <v>57</v>
      </c>
      <c r="B260" s="436"/>
      <c r="C260" s="436"/>
      <c r="D260" s="551"/>
      <c r="E260" s="552"/>
      <c r="F260" s="436"/>
    </row>
    <row r="261" spans="1:38" ht="15.6" customHeight="1" x14ac:dyDescent="0.25">
      <c r="A261" s="5" t="s">
        <v>39</v>
      </c>
      <c r="B261" s="1204" t="s">
        <v>2389</v>
      </c>
      <c r="C261" s="1213" t="s">
        <v>53</v>
      </c>
      <c r="D261" s="1236" t="s">
        <v>2388</v>
      </c>
      <c r="E261" s="1236" t="s">
        <v>74</v>
      </c>
      <c r="F261" s="1236" t="s">
        <v>2387</v>
      </c>
      <c r="G261" s="8"/>
      <c r="H261" s="8"/>
      <c r="I261" s="8"/>
      <c r="J261" s="8"/>
      <c r="K261" s="8"/>
      <c r="L261" s="8"/>
      <c r="M261" s="8"/>
      <c r="N261" s="8"/>
      <c r="O261" s="8"/>
      <c r="P261" s="8"/>
      <c r="Q261" s="8"/>
      <c r="R261" s="8"/>
      <c r="S261" s="8"/>
      <c r="T261" s="8"/>
      <c r="U261" s="8"/>
      <c r="V261" s="8"/>
      <c r="W261" s="8"/>
      <c r="X261" s="8"/>
      <c r="Y261" s="8"/>
      <c r="Z261" s="8"/>
      <c r="AA261" s="8"/>
      <c r="AB261" s="8"/>
      <c r="AC261" s="8"/>
      <c r="AD261" s="8"/>
      <c r="AE261" s="8"/>
      <c r="AF261" s="8"/>
      <c r="AG261" s="8"/>
      <c r="AH261" s="8"/>
      <c r="AI261" s="8"/>
      <c r="AJ261" s="8"/>
      <c r="AK261" s="8"/>
      <c r="AL261" s="8"/>
    </row>
    <row r="262" spans="1:38" ht="15.6" customHeight="1" x14ac:dyDescent="0.25">
      <c r="A262" s="5" t="s">
        <v>38</v>
      </c>
      <c r="B262" s="1204" t="s">
        <v>2390</v>
      </c>
      <c r="C262" s="1213" t="s">
        <v>53</v>
      </c>
      <c r="D262" s="1236" t="s">
        <v>2388</v>
      </c>
      <c r="E262" s="1236" t="s">
        <v>74</v>
      </c>
      <c r="F262" s="1236" t="s">
        <v>2387</v>
      </c>
    </row>
    <row r="263" spans="1:38" ht="15.6" customHeight="1" x14ac:dyDescent="0.25">
      <c r="A263" s="72" t="s">
        <v>40</v>
      </c>
      <c r="B263" s="1535" t="s">
        <v>2165</v>
      </c>
      <c r="C263" s="1536" t="s">
        <v>1988</v>
      </c>
      <c r="D263" s="624"/>
      <c r="E263" s="77"/>
      <c r="F263" s="74"/>
    </row>
    <row r="264" spans="1:38" ht="15.6" customHeight="1" x14ac:dyDescent="0.25">
      <c r="A264" s="72" t="s">
        <v>41</v>
      </c>
      <c r="B264" s="1535" t="s">
        <v>2165</v>
      </c>
      <c r="C264" s="1536" t="s">
        <v>1988</v>
      </c>
      <c r="D264" s="75"/>
      <c r="E264" s="75"/>
      <c r="F264" s="75"/>
    </row>
    <row r="265" spans="1:38" s="8" customFormat="1" ht="15.6" customHeight="1" x14ac:dyDescent="0.25">
      <c r="A265" s="645" t="s">
        <v>2642</v>
      </c>
      <c r="B265" s="572"/>
      <c r="C265" s="14"/>
      <c r="D265" s="14"/>
      <c r="E265" s="14"/>
      <c r="F265" s="14"/>
    </row>
    <row r="266" spans="1:38" ht="15.6" customHeight="1" x14ac:dyDescent="0.25">
      <c r="A266" s="5" t="s">
        <v>34</v>
      </c>
      <c r="B266" s="919" t="s">
        <v>3411</v>
      </c>
      <c r="C266" s="979" t="s">
        <v>9</v>
      </c>
      <c r="D266" s="979" t="s">
        <v>892</v>
      </c>
      <c r="E266" s="979" t="s">
        <v>2897</v>
      </c>
      <c r="F266" s="979" t="s">
        <v>2404</v>
      </c>
      <c r="L266" s="39"/>
    </row>
    <row r="267" spans="1:38" ht="15.6" customHeight="1" x14ac:dyDescent="0.25">
      <c r="A267" s="5" t="s">
        <v>35</v>
      </c>
      <c r="B267" s="980" t="s">
        <v>3412</v>
      </c>
      <c r="C267" s="979" t="s">
        <v>9</v>
      </c>
      <c r="D267" s="982" t="s">
        <v>892</v>
      </c>
      <c r="E267" s="981" t="s">
        <v>2897</v>
      </c>
      <c r="F267" s="981" t="s">
        <v>2404</v>
      </c>
      <c r="L267" s="39"/>
    </row>
    <row r="268" spans="1:38" ht="15.6" customHeight="1" x14ac:dyDescent="0.25">
      <c r="A268" s="5" t="s">
        <v>36</v>
      </c>
      <c r="B268" s="855" t="s">
        <v>2059</v>
      </c>
      <c r="C268" s="855" t="s">
        <v>20</v>
      </c>
      <c r="D268" s="855" t="s">
        <v>390</v>
      </c>
      <c r="E268" s="855" t="s">
        <v>2172</v>
      </c>
      <c r="F268" s="855" t="s">
        <v>2376</v>
      </c>
      <c r="H268" s="39"/>
      <c r="I268" s="39"/>
      <c r="J268" s="39"/>
      <c r="K268" s="39"/>
      <c r="L268" s="39"/>
    </row>
    <row r="269" spans="1:38" ht="15.6" customHeight="1" x14ac:dyDescent="0.25">
      <c r="A269" s="5" t="s">
        <v>37</v>
      </c>
      <c r="B269" s="855" t="s">
        <v>2060</v>
      </c>
      <c r="C269" s="855" t="s">
        <v>20</v>
      </c>
      <c r="D269" s="855" t="s">
        <v>393</v>
      </c>
      <c r="E269" s="855" t="s">
        <v>2172</v>
      </c>
      <c r="F269" s="855" t="s">
        <v>2376</v>
      </c>
      <c r="H269" s="39"/>
      <c r="I269" s="39"/>
      <c r="J269" s="39"/>
      <c r="K269" s="39"/>
      <c r="L269" s="39"/>
    </row>
    <row r="270" spans="1:38" ht="15.6" customHeight="1" x14ac:dyDescent="0.25">
      <c r="A270" s="435" t="s">
        <v>57</v>
      </c>
      <c r="B270" s="436"/>
      <c r="C270" s="436"/>
      <c r="D270" s="551"/>
      <c r="E270" s="552"/>
      <c r="F270" s="436"/>
    </row>
    <row r="271" spans="1:38" ht="15.6" customHeight="1" x14ac:dyDescent="0.25">
      <c r="A271" s="5" t="s">
        <v>39</v>
      </c>
      <c r="B271" s="1244" t="s">
        <v>3365</v>
      </c>
      <c r="C271" s="1244" t="s">
        <v>0</v>
      </c>
      <c r="D271" s="1263" t="s">
        <v>1755</v>
      </c>
      <c r="E271" s="1244" t="s">
        <v>3139</v>
      </c>
      <c r="F271" s="1263" t="s">
        <v>1756</v>
      </c>
    </row>
    <row r="272" spans="1:38" ht="15.6" customHeight="1" x14ac:dyDescent="0.25">
      <c r="A272" s="5" t="s">
        <v>38</v>
      </c>
      <c r="B272" s="1244" t="s">
        <v>3366</v>
      </c>
      <c r="C272" s="1244" t="s">
        <v>0</v>
      </c>
      <c r="D272" s="1263" t="s">
        <v>1755</v>
      </c>
      <c r="E272" s="1244" t="s">
        <v>3139</v>
      </c>
      <c r="F272" s="1263" t="s">
        <v>1756</v>
      </c>
    </row>
    <row r="273" spans="1:10" ht="15.6" customHeight="1" x14ac:dyDescent="0.25">
      <c r="A273" s="72" t="s">
        <v>40</v>
      </c>
      <c r="B273" s="1431"/>
      <c r="C273" s="1537"/>
      <c r="D273" s="79"/>
      <c r="E273" s="79"/>
      <c r="F273" s="79"/>
    </row>
    <row r="274" spans="1:10" ht="15.6" customHeight="1" x14ac:dyDescent="0.25">
      <c r="A274" s="72" t="s">
        <v>41</v>
      </c>
      <c r="B274" s="1431"/>
      <c r="C274" s="1537"/>
      <c r="D274" s="79"/>
      <c r="E274" s="79"/>
      <c r="F274" s="79"/>
    </row>
    <row r="275" spans="1:10" s="8" customFormat="1" ht="15.6" customHeight="1" x14ac:dyDescent="0.25">
      <c r="A275" s="689" t="s">
        <v>2643</v>
      </c>
      <c r="B275" s="572"/>
      <c r="C275" s="14"/>
      <c r="D275" s="14"/>
      <c r="E275" s="14"/>
      <c r="F275" s="14"/>
    </row>
    <row r="276" spans="1:10" x14ac:dyDescent="0.25">
      <c r="A276" s="70" t="s">
        <v>34</v>
      </c>
      <c r="B276" s="848" t="s">
        <v>2016</v>
      </c>
      <c r="C276" s="849" t="s">
        <v>1896</v>
      </c>
      <c r="D276" s="850"/>
      <c r="E276" s="851" t="s">
        <v>1327</v>
      </c>
      <c r="F276" s="16"/>
    </row>
    <row r="277" spans="1:10" x14ac:dyDescent="0.25">
      <c r="A277" s="70" t="s">
        <v>35</v>
      </c>
      <c r="B277" s="848" t="s">
        <v>2016</v>
      </c>
      <c r="C277" s="849" t="s">
        <v>1896</v>
      </c>
      <c r="D277" s="850"/>
      <c r="E277" s="851" t="s">
        <v>1327</v>
      </c>
      <c r="F277" s="16"/>
    </row>
    <row r="278" spans="1:10" x14ac:dyDescent="0.25">
      <c r="A278" s="70" t="s">
        <v>36</v>
      </c>
      <c r="B278" s="849" t="s">
        <v>2015</v>
      </c>
      <c r="C278" s="849" t="s">
        <v>1898</v>
      </c>
      <c r="D278" s="850"/>
      <c r="E278" s="852" t="s">
        <v>1899</v>
      </c>
      <c r="F278" s="587"/>
    </row>
    <row r="279" spans="1:10" x14ac:dyDescent="0.25">
      <c r="A279" s="70" t="s">
        <v>37</v>
      </c>
      <c r="B279" s="849" t="s">
        <v>2015</v>
      </c>
      <c r="C279" s="849" t="s">
        <v>1898</v>
      </c>
      <c r="D279" s="850"/>
      <c r="E279" s="852" t="s">
        <v>1899</v>
      </c>
      <c r="F279" s="587"/>
    </row>
    <row r="280" spans="1:10" ht="15.6" customHeight="1" x14ac:dyDescent="0.25">
      <c r="A280" s="435" t="s">
        <v>57</v>
      </c>
      <c r="B280" s="436"/>
      <c r="C280" s="436"/>
      <c r="D280" s="551"/>
      <c r="E280" s="552"/>
      <c r="F280" s="436"/>
    </row>
    <row r="281" spans="1:10" ht="15.6" customHeight="1" x14ac:dyDescent="0.25">
      <c r="A281" s="5" t="s">
        <v>39</v>
      </c>
      <c r="B281" s="718" t="s">
        <v>3388</v>
      </c>
      <c r="C281" s="727" t="s">
        <v>3207</v>
      </c>
      <c r="D281" s="1005" t="s">
        <v>3225</v>
      </c>
      <c r="E281" s="727" t="s">
        <v>1340</v>
      </c>
      <c r="F281" s="744" t="s">
        <v>3226</v>
      </c>
    </row>
    <row r="282" spans="1:10" ht="15.6" customHeight="1" x14ac:dyDescent="0.25">
      <c r="A282" s="5" t="s">
        <v>38</v>
      </c>
      <c r="B282" s="718" t="s">
        <v>3389</v>
      </c>
      <c r="C282" s="769" t="s">
        <v>3207</v>
      </c>
      <c r="D282" s="1005" t="s">
        <v>3227</v>
      </c>
      <c r="E282" s="727" t="s">
        <v>1340</v>
      </c>
      <c r="F282" s="744" t="s">
        <v>3228</v>
      </c>
    </row>
    <row r="283" spans="1:10" ht="15.6" customHeight="1" x14ac:dyDescent="0.25">
      <c r="A283" s="72" t="s">
        <v>40</v>
      </c>
      <c r="B283" s="718" t="s">
        <v>3388</v>
      </c>
      <c r="C283" s="768" t="s">
        <v>3206</v>
      </c>
      <c r="D283" s="1005" t="s">
        <v>3225</v>
      </c>
      <c r="E283" s="727" t="s">
        <v>1340</v>
      </c>
      <c r="F283" s="744" t="s">
        <v>3226</v>
      </c>
    </row>
    <row r="284" spans="1:10" ht="15.6" customHeight="1" x14ac:dyDescent="0.25">
      <c r="A284" s="72" t="s">
        <v>41</v>
      </c>
      <c r="B284" s="718" t="s">
        <v>3389</v>
      </c>
      <c r="C284" s="770" t="s">
        <v>3206</v>
      </c>
      <c r="D284" s="1005" t="s">
        <v>3227</v>
      </c>
      <c r="E284" s="727" t="s">
        <v>1340</v>
      </c>
      <c r="F284" s="744" t="s">
        <v>3228</v>
      </c>
    </row>
    <row r="285" spans="1:10" s="8" customFormat="1" ht="15.6" customHeight="1" x14ac:dyDescent="0.25">
      <c r="A285" s="689" t="s">
        <v>2644</v>
      </c>
      <c r="B285" s="15"/>
      <c r="C285" s="15"/>
      <c r="D285" s="15"/>
      <c r="E285" s="15"/>
      <c r="F285" s="15"/>
    </row>
    <row r="286" spans="1:10" ht="15.6" customHeight="1" x14ac:dyDescent="0.25">
      <c r="A286" s="5" t="s">
        <v>34</v>
      </c>
      <c r="B286" s="72"/>
      <c r="C286" s="72"/>
      <c r="D286" s="72"/>
      <c r="E286" s="72"/>
      <c r="G286" s="39"/>
      <c r="H286" s="39"/>
      <c r="I286" s="39"/>
      <c r="J286" s="39"/>
    </row>
    <row r="287" spans="1:10" ht="15.6" customHeight="1" x14ac:dyDescent="0.25">
      <c r="A287" s="5" t="s">
        <v>35</v>
      </c>
      <c r="B287" s="72"/>
      <c r="C287" s="72"/>
      <c r="D287" s="72"/>
      <c r="E287" s="72"/>
      <c r="G287" s="39"/>
      <c r="H287" s="39"/>
      <c r="I287" s="39"/>
      <c r="J287" s="39"/>
    </row>
    <row r="288" spans="1:10" ht="15.6" customHeight="1" x14ac:dyDescent="0.25">
      <c r="A288" s="5" t="s">
        <v>36</v>
      </c>
      <c r="B288" s="72"/>
      <c r="C288" s="72"/>
      <c r="D288" s="72"/>
      <c r="E288" s="72"/>
      <c r="G288" s="39"/>
      <c r="H288" s="39"/>
      <c r="I288" s="39"/>
      <c r="J288" s="39"/>
    </row>
    <row r="289" spans="1:10" ht="15.6" customHeight="1" x14ac:dyDescent="0.25">
      <c r="A289" s="5" t="s">
        <v>37</v>
      </c>
      <c r="B289" s="72"/>
      <c r="C289" s="72"/>
      <c r="D289" s="72"/>
      <c r="E289" s="72"/>
      <c r="G289" s="39"/>
      <c r="H289" s="39"/>
      <c r="I289" s="39"/>
      <c r="J289" s="39"/>
    </row>
    <row r="290" spans="1:10" ht="15.6" customHeight="1" x14ac:dyDescent="0.25">
      <c r="A290" s="435" t="s">
        <v>57</v>
      </c>
      <c r="B290" s="436"/>
      <c r="C290" s="436"/>
      <c r="D290" s="551"/>
      <c r="E290" s="552"/>
      <c r="F290" s="436"/>
    </row>
    <row r="291" spans="1:10" s="8" customFormat="1" ht="15.6" customHeight="1" x14ac:dyDescent="0.25">
      <c r="A291" s="18" t="s">
        <v>39</v>
      </c>
      <c r="B291" s="72"/>
      <c r="C291" s="32" t="s">
        <v>1991</v>
      </c>
      <c r="D291" s="21"/>
      <c r="E291" s="562"/>
      <c r="F291" s="32"/>
    </row>
    <row r="292" spans="1:10" s="8" customFormat="1" ht="15.6" customHeight="1" x14ac:dyDescent="0.25">
      <c r="A292" s="18" t="s">
        <v>38</v>
      </c>
      <c r="B292" s="72"/>
      <c r="C292" s="32" t="s">
        <v>1991</v>
      </c>
      <c r="D292" s="21"/>
      <c r="E292" s="562"/>
      <c r="F292" s="32"/>
    </row>
    <row r="293" spans="1:10" ht="15.6" customHeight="1" x14ac:dyDescent="0.25">
      <c r="A293" s="72" t="s">
        <v>40</v>
      </c>
      <c r="B293" s="1534" t="s">
        <v>2164</v>
      </c>
      <c r="C293" s="1534" t="s">
        <v>1986</v>
      </c>
      <c r="D293" s="61"/>
      <c r="E293" s="61"/>
      <c r="F293" s="61"/>
    </row>
    <row r="294" spans="1:10" ht="15.6" customHeight="1" x14ac:dyDescent="0.25">
      <c r="A294" s="72" t="s">
        <v>41</v>
      </c>
      <c r="B294" s="1534" t="s">
        <v>2164</v>
      </c>
      <c r="C294" s="1534" t="s">
        <v>1986</v>
      </c>
      <c r="D294" s="61"/>
      <c r="E294" s="61"/>
      <c r="F294" s="61"/>
    </row>
    <row r="295" spans="1:10" s="612" customFormat="1" ht="15.6" customHeight="1" x14ac:dyDescent="0.25">
      <c r="A295" s="59" t="s">
        <v>18</v>
      </c>
      <c r="B295" s="59"/>
      <c r="C295" s="59"/>
      <c r="D295" s="59"/>
      <c r="E295" s="59"/>
      <c r="F295" s="59"/>
    </row>
    <row r="296" spans="1:10" ht="15.6" customHeight="1" x14ac:dyDescent="0.25">
      <c r="A296" s="11" t="s">
        <v>3</v>
      </c>
      <c r="B296" s="11"/>
      <c r="C296" s="11"/>
      <c r="D296" s="11"/>
      <c r="E296" s="12"/>
      <c r="F296" s="11"/>
    </row>
    <row r="297" spans="1:10" s="8" customFormat="1" ht="15.6" customHeight="1" x14ac:dyDescent="0.25">
      <c r="A297" s="645" t="s">
        <v>2645</v>
      </c>
      <c r="B297" s="572"/>
      <c r="C297" s="14"/>
      <c r="D297" s="14"/>
      <c r="E297" s="14"/>
      <c r="F297" s="14"/>
    </row>
    <row r="298" spans="1:10" ht="15.6" customHeight="1" x14ac:dyDescent="0.25">
      <c r="A298" s="5" t="s">
        <v>34</v>
      </c>
      <c r="B298" s="85" t="s">
        <v>1561</v>
      </c>
      <c r="C298" s="720" t="s">
        <v>1</v>
      </c>
      <c r="D298" s="741" t="s">
        <v>2290</v>
      </c>
      <c r="E298" s="85" t="s">
        <v>1344</v>
      </c>
      <c r="F298" s="741" t="s">
        <v>2291</v>
      </c>
    </row>
    <row r="299" spans="1:10" ht="15.6" customHeight="1" x14ac:dyDescent="0.25">
      <c r="A299" s="5" t="s">
        <v>35</v>
      </c>
      <c r="B299" s="85" t="s">
        <v>1564</v>
      </c>
      <c r="C299" s="720" t="s">
        <v>1</v>
      </c>
      <c r="D299" s="741" t="s">
        <v>2292</v>
      </c>
      <c r="E299" s="85" t="s">
        <v>1344</v>
      </c>
      <c r="F299" s="741" t="s">
        <v>2293</v>
      </c>
    </row>
    <row r="300" spans="1:10" ht="15.6" customHeight="1" x14ac:dyDescent="0.25">
      <c r="A300" s="5" t="s">
        <v>36</v>
      </c>
      <c r="B300" s="838" t="s">
        <v>2061</v>
      </c>
      <c r="C300" s="838" t="s">
        <v>20</v>
      </c>
      <c r="D300" s="839" t="s">
        <v>395</v>
      </c>
      <c r="E300" s="838" t="s">
        <v>2172</v>
      </c>
      <c r="F300" s="838" t="s">
        <v>2377</v>
      </c>
    </row>
    <row r="301" spans="1:10" ht="15.6" customHeight="1" x14ac:dyDescent="0.25">
      <c r="A301" s="5" t="s">
        <v>37</v>
      </c>
      <c r="B301" s="838" t="s">
        <v>2062</v>
      </c>
      <c r="C301" s="838" t="s">
        <v>20</v>
      </c>
      <c r="D301" s="838" t="s">
        <v>398</v>
      </c>
      <c r="E301" s="838" t="s">
        <v>2172</v>
      </c>
      <c r="F301" s="838" t="s">
        <v>2377</v>
      </c>
    </row>
    <row r="302" spans="1:10" ht="15.6" customHeight="1" x14ac:dyDescent="0.25">
      <c r="A302" s="435" t="s">
        <v>57</v>
      </c>
      <c r="B302" s="436"/>
      <c r="C302" s="436"/>
      <c r="D302" s="551"/>
      <c r="E302" s="552"/>
      <c r="F302" s="436"/>
    </row>
    <row r="303" spans="1:10" s="8" customFormat="1" ht="15.6" customHeight="1" x14ac:dyDescent="0.25">
      <c r="A303" s="18" t="s">
        <v>39</v>
      </c>
      <c r="B303" s="1244" t="s">
        <v>3367</v>
      </c>
      <c r="C303" s="1244" t="s">
        <v>0</v>
      </c>
      <c r="D303" s="1244" t="s">
        <v>1759</v>
      </c>
      <c r="E303" s="1290" t="s">
        <v>3139</v>
      </c>
      <c r="F303" s="1263"/>
    </row>
    <row r="304" spans="1:10" s="8" customFormat="1" ht="15.6" customHeight="1" x14ac:dyDescent="0.25">
      <c r="A304" s="18" t="s">
        <v>38</v>
      </c>
      <c r="B304" s="1244" t="s">
        <v>3368</v>
      </c>
      <c r="C304" s="1244" t="s">
        <v>0</v>
      </c>
      <c r="D304" s="1244" t="s">
        <v>1762</v>
      </c>
      <c r="E304" s="1290" t="s">
        <v>3139</v>
      </c>
      <c r="F304" s="1263" t="s">
        <v>1763</v>
      </c>
    </row>
    <row r="305" spans="1:11" ht="15.6" customHeight="1" x14ac:dyDescent="0.25">
      <c r="A305" s="72" t="s">
        <v>40</v>
      </c>
      <c r="B305" s="1534" t="s">
        <v>2163</v>
      </c>
      <c r="C305" s="1535" t="s">
        <v>1990</v>
      </c>
      <c r="D305" s="511"/>
      <c r="E305" s="716"/>
      <c r="F305" s="61"/>
    </row>
    <row r="306" spans="1:11" ht="15.6" customHeight="1" x14ac:dyDescent="0.25">
      <c r="A306" s="72" t="s">
        <v>41</v>
      </c>
      <c r="B306" s="1534" t="s">
        <v>2163</v>
      </c>
      <c r="C306" s="1535" t="s">
        <v>1990</v>
      </c>
      <c r="D306" s="701"/>
      <c r="E306" s="717"/>
      <c r="F306" s="61"/>
    </row>
    <row r="307" spans="1:11" s="8" customFormat="1" ht="15.6" customHeight="1" x14ac:dyDescent="0.25">
      <c r="A307" s="645" t="s">
        <v>2646</v>
      </c>
      <c r="B307" s="572"/>
      <c r="C307" s="14"/>
      <c r="D307" s="14"/>
      <c r="E307" s="14"/>
      <c r="F307" s="14"/>
    </row>
    <row r="308" spans="1:11" ht="15.6" customHeight="1" x14ac:dyDescent="0.25">
      <c r="A308" s="5" t="s">
        <v>34</v>
      </c>
      <c r="B308" s="830" t="s">
        <v>2063</v>
      </c>
      <c r="C308" s="830" t="s">
        <v>20</v>
      </c>
      <c r="D308" s="830" t="s">
        <v>403</v>
      </c>
      <c r="E308" s="830" t="s">
        <v>2172</v>
      </c>
      <c r="F308" s="830" t="s">
        <v>2378</v>
      </c>
    </row>
    <row r="309" spans="1:11" ht="15.6" customHeight="1" x14ac:dyDescent="0.25">
      <c r="A309" s="5" t="s">
        <v>35</v>
      </c>
      <c r="B309" s="830" t="s">
        <v>2064</v>
      </c>
      <c r="C309" s="830" t="s">
        <v>20</v>
      </c>
      <c r="D309" s="830" t="s">
        <v>406</v>
      </c>
      <c r="E309" s="830" t="s">
        <v>2172</v>
      </c>
      <c r="F309" s="830" t="s">
        <v>2378</v>
      </c>
    </row>
    <row r="310" spans="1:11" ht="15.6" customHeight="1" x14ac:dyDescent="0.25">
      <c r="A310" s="5" t="s">
        <v>36</v>
      </c>
      <c r="B310" s="85" t="s">
        <v>1567</v>
      </c>
      <c r="C310" s="720" t="s">
        <v>1</v>
      </c>
      <c r="D310" s="1422" t="s">
        <v>2294</v>
      </c>
      <c r="E310" s="724" t="s">
        <v>1327</v>
      </c>
      <c r="F310" s="741" t="s">
        <v>2295</v>
      </c>
    </row>
    <row r="311" spans="1:11" ht="15.6" customHeight="1" x14ac:dyDescent="0.25">
      <c r="A311" s="5" t="s">
        <v>37</v>
      </c>
      <c r="B311" s="85" t="s">
        <v>1570</v>
      </c>
      <c r="C311" s="720" t="s">
        <v>1</v>
      </c>
      <c r="D311" s="1422" t="s">
        <v>2296</v>
      </c>
      <c r="E311" s="724" t="s">
        <v>1327</v>
      </c>
      <c r="F311" s="741" t="s">
        <v>2297</v>
      </c>
    </row>
    <row r="312" spans="1:11" ht="15.6" customHeight="1" x14ac:dyDescent="0.25">
      <c r="A312" s="435" t="s">
        <v>57</v>
      </c>
      <c r="B312" s="436"/>
      <c r="C312" s="436"/>
      <c r="D312" s="551"/>
      <c r="E312" s="552"/>
      <c r="F312" s="436"/>
    </row>
    <row r="313" spans="1:11" ht="15.6" customHeight="1" x14ac:dyDescent="0.25">
      <c r="A313" s="5" t="s">
        <v>39</v>
      </c>
      <c r="B313" s="1190" t="s">
        <v>3034</v>
      </c>
      <c r="C313" s="1191" t="s">
        <v>2465</v>
      </c>
      <c r="D313" s="1192" t="s">
        <v>3044</v>
      </c>
      <c r="E313" s="1191" t="s">
        <v>2452</v>
      </c>
      <c r="F313" s="1193" t="s">
        <v>2464</v>
      </c>
    </row>
    <row r="314" spans="1:11" ht="15.6" customHeight="1" x14ac:dyDescent="0.25">
      <c r="A314" s="5" t="s">
        <v>38</v>
      </c>
      <c r="B314" s="1190" t="s">
        <v>3035</v>
      </c>
      <c r="C314" s="1191" t="s">
        <v>2465</v>
      </c>
      <c r="D314" s="1192" t="s">
        <v>3044</v>
      </c>
      <c r="E314" s="1191" t="s">
        <v>2452</v>
      </c>
      <c r="F314" s="1193" t="s">
        <v>2464</v>
      </c>
    </row>
    <row r="315" spans="1:11" ht="15.6" customHeight="1" x14ac:dyDescent="0.25">
      <c r="A315" s="5" t="s">
        <v>40</v>
      </c>
      <c r="B315" s="1535" t="s">
        <v>2165</v>
      </c>
      <c r="C315" s="1536" t="s">
        <v>1988</v>
      </c>
      <c r="F315" s="5"/>
      <c r="G315" s="5"/>
      <c r="H315" s="5"/>
      <c r="I315" s="5"/>
      <c r="J315" s="5"/>
      <c r="K315" s="5"/>
    </row>
    <row r="316" spans="1:11" ht="15.6" customHeight="1" x14ac:dyDescent="0.25">
      <c r="A316" s="5" t="s">
        <v>41</v>
      </c>
      <c r="B316" s="1535" t="s">
        <v>2165</v>
      </c>
      <c r="C316" s="1536" t="s">
        <v>1988</v>
      </c>
      <c r="D316" s="681"/>
      <c r="E316" s="682"/>
      <c r="F316" s="5"/>
      <c r="G316" s="5"/>
      <c r="H316" s="5"/>
      <c r="I316" s="5"/>
      <c r="J316" s="5"/>
      <c r="K316" s="5"/>
    </row>
    <row r="317" spans="1:11" s="8" customFormat="1" ht="15.6" customHeight="1" x14ac:dyDescent="0.25">
      <c r="A317" s="645" t="s">
        <v>2647</v>
      </c>
      <c r="B317" s="572"/>
      <c r="C317" s="14"/>
      <c r="D317" s="14"/>
      <c r="E317" s="14"/>
      <c r="F317" s="14"/>
    </row>
    <row r="318" spans="1:11" ht="15.6" customHeight="1" x14ac:dyDescent="0.25">
      <c r="A318" s="5" t="s">
        <v>34</v>
      </c>
      <c r="B318" s="718" t="s">
        <v>3390</v>
      </c>
      <c r="C318" s="727" t="s">
        <v>3207</v>
      </c>
      <c r="D318" s="1005" t="s">
        <v>3229</v>
      </c>
      <c r="E318" s="727" t="s">
        <v>1340</v>
      </c>
      <c r="F318" s="744" t="s">
        <v>3230</v>
      </c>
    </row>
    <row r="319" spans="1:11" ht="15.6" customHeight="1" x14ac:dyDescent="0.25">
      <c r="A319" s="5" t="s">
        <v>35</v>
      </c>
      <c r="B319" s="718" t="s">
        <v>3391</v>
      </c>
      <c r="C319" s="769" t="s">
        <v>3207</v>
      </c>
      <c r="D319" s="1013" t="s">
        <v>3231</v>
      </c>
      <c r="E319" s="768" t="s">
        <v>1340</v>
      </c>
      <c r="F319" s="1423" t="s">
        <v>3232</v>
      </c>
    </row>
    <row r="320" spans="1:11" ht="15.6" customHeight="1" x14ac:dyDescent="0.25">
      <c r="A320" s="5" t="s">
        <v>36</v>
      </c>
      <c r="B320" s="718" t="s">
        <v>3390</v>
      </c>
      <c r="C320" s="768" t="s">
        <v>3206</v>
      </c>
      <c r="D320" s="1005" t="s">
        <v>3229</v>
      </c>
      <c r="E320" s="727" t="s">
        <v>1340</v>
      </c>
      <c r="F320" s="744" t="s">
        <v>3230</v>
      </c>
    </row>
    <row r="321" spans="1:12" ht="15.6" customHeight="1" x14ac:dyDescent="0.25">
      <c r="A321" s="5" t="s">
        <v>37</v>
      </c>
      <c r="B321" s="718" t="s">
        <v>3391</v>
      </c>
      <c r="C321" s="770" t="s">
        <v>3206</v>
      </c>
      <c r="D321" s="1013" t="s">
        <v>3231</v>
      </c>
      <c r="E321" s="768" t="s">
        <v>1340</v>
      </c>
      <c r="F321" s="1423" t="s">
        <v>3232</v>
      </c>
    </row>
    <row r="322" spans="1:12" ht="15.6" customHeight="1" x14ac:dyDescent="0.25">
      <c r="A322" s="435" t="s">
        <v>57</v>
      </c>
      <c r="B322" s="436"/>
      <c r="C322" s="436"/>
      <c r="D322" s="551"/>
      <c r="E322" s="552"/>
      <c r="F322" s="436"/>
    </row>
    <row r="323" spans="1:12" ht="15.6" customHeight="1" x14ac:dyDescent="0.25">
      <c r="A323" s="5" t="s">
        <v>39</v>
      </c>
      <c r="B323" s="987" t="s">
        <v>3353</v>
      </c>
      <c r="C323" s="987" t="s">
        <v>5</v>
      </c>
      <c r="D323" s="987" t="s">
        <v>1296</v>
      </c>
      <c r="E323" s="1067" t="s">
        <v>1170</v>
      </c>
      <c r="F323" s="987" t="s">
        <v>1297</v>
      </c>
      <c r="G323" s="39"/>
      <c r="H323" s="39"/>
      <c r="I323" s="39"/>
      <c r="J323" s="39"/>
      <c r="K323" s="39"/>
      <c r="L323" s="39"/>
    </row>
    <row r="324" spans="1:12" ht="15.6" customHeight="1" x14ac:dyDescent="0.25">
      <c r="A324" s="5" t="s">
        <v>38</v>
      </c>
      <c r="B324" s="987" t="s">
        <v>3354</v>
      </c>
      <c r="C324" s="987" t="s">
        <v>5</v>
      </c>
      <c r="D324" s="987" t="s">
        <v>1299</v>
      </c>
      <c r="E324" s="1067" t="s">
        <v>1170</v>
      </c>
      <c r="F324" s="987" t="s">
        <v>1300</v>
      </c>
      <c r="G324" s="39"/>
      <c r="H324" s="39"/>
      <c r="I324" s="39"/>
      <c r="J324" s="39"/>
      <c r="K324" s="39"/>
      <c r="L324" s="39"/>
    </row>
    <row r="325" spans="1:12" ht="15.6" customHeight="1" x14ac:dyDescent="0.25">
      <c r="A325" s="72" t="s">
        <v>40</v>
      </c>
      <c r="B325" s="987" t="s">
        <v>3355</v>
      </c>
      <c r="C325" s="987" t="s">
        <v>5</v>
      </c>
      <c r="D325" s="987" t="s">
        <v>2987</v>
      </c>
      <c r="E325" s="1067" t="s">
        <v>1170</v>
      </c>
      <c r="F325" s="987" t="s">
        <v>2988</v>
      </c>
      <c r="G325" s="39"/>
      <c r="H325" s="39"/>
      <c r="I325" s="39"/>
      <c r="J325" s="39"/>
      <c r="K325" s="39"/>
      <c r="L325" s="39"/>
    </row>
    <row r="326" spans="1:12" ht="15.6" customHeight="1" x14ac:dyDescent="0.25">
      <c r="A326" s="72" t="s">
        <v>41</v>
      </c>
      <c r="B326" s="1431"/>
      <c r="C326" s="1537"/>
      <c r="D326" s="79"/>
      <c r="E326" s="79"/>
      <c r="F326" s="79"/>
      <c r="G326" s="39"/>
      <c r="H326" s="39"/>
      <c r="I326" s="39"/>
      <c r="J326" s="39"/>
      <c r="K326" s="39"/>
      <c r="L326" s="39"/>
    </row>
    <row r="327" spans="1:12" s="8" customFormat="1" ht="15.6" customHeight="1" x14ac:dyDescent="0.25">
      <c r="A327" s="645" t="s">
        <v>2648</v>
      </c>
      <c r="B327" s="572"/>
      <c r="C327" s="572"/>
      <c r="D327" s="572"/>
      <c r="E327" s="572"/>
      <c r="F327" s="572"/>
    </row>
    <row r="328" spans="1:12" x14ac:dyDescent="0.25">
      <c r="A328" s="70" t="s">
        <v>34</v>
      </c>
      <c r="B328" s="1717" t="s">
        <v>3423</v>
      </c>
      <c r="E328" s="3"/>
      <c r="F328" s="3"/>
    </row>
    <row r="329" spans="1:12" x14ac:dyDescent="0.25">
      <c r="A329" s="70" t="s">
        <v>35</v>
      </c>
      <c r="B329" s="1718"/>
      <c r="C329" s="5"/>
      <c r="D329" s="5"/>
      <c r="E329" s="5"/>
      <c r="F329" s="5"/>
    </row>
    <row r="330" spans="1:12" x14ac:dyDescent="0.25">
      <c r="A330" s="70" t="s">
        <v>36</v>
      </c>
      <c r="B330" s="1718"/>
      <c r="C330" s="5"/>
      <c r="D330" s="5"/>
      <c r="E330" s="5"/>
      <c r="F330" s="5"/>
    </row>
    <row r="331" spans="1:12" x14ac:dyDescent="0.25">
      <c r="A331" s="70" t="s">
        <v>37</v>
      </c>
      <c r="B331" s="1718"/>
      <c r="C331" s="5"/>
      <c r="D331" s="5"/>
      <c r="E331" s="5"/>
      <c r="F331" s="5"/>
    </row>
    <row r="332" spans="1:12" ht="15.6" customHeight="1" x14ac:dyDescent="0.25">
      <c r="A332" s="435" t="s">
        <v>57</v>
      </c>
      <c r="B332" s="1718"/>
      <c r="C332" s="435"/>
      <c r="D332" s="435"/>
      <c r="E332" s="435"/>
      <c r="F332" s="435"/>
    </row>
    <row r="333" spans="1:12" ht="15.6" customHeight="1" x14ac:dyDescent="0.25">
      <c r="A333" s="5" t="s">
        <v>39</v>
      </c>
      <c r="B333" s="1718"/>
      <c r="C333" s="5"/>
      <c r="D333" s="5"/>
      <c r="E333" s="5"/>
      <c r="F333" s="5"/>
    </row>
    <row r="334" spans="1:12" ht="15.6" customHeight="1" x14ac:dyDescent="0.25">
      <c r="A334" s="5" t="s">
        <v>38</v>
      </c>
      <c r="B334" s="1718"/>
      <c r="C334" s="5"/>
      <c r="D334" s="5"/>
      <c r="E334" s="5"/>
      <c r="F334" s="5"/>
    </row>
    <row r="335" spans="1:12" ht="15.6" customHeight="1" x14ac:dyDescent="0.25">
      <c r="A335" s="72" t="s">
        <v>40</v>
      </c>
      <c r="B335" s="1718"/>
      <c r="C335" s="72"/>
      <c r="D335" s="72"/>
      <c r="E335" s="72"/>
      <c r="F335" s="72"/>
    </row>
    <row r="336" spans="1:12" ht="15.6" customHeight="1" x14ac:dyDescent="0.25">
      <c r="A336" s="72" t="s">
        <v>41</v>
      </c>
      <c r="B336" s="1719"/>
      <c r="C336" s="72"/>
      <c r="D336" s="72"/>
      <c r="E336" s="72"/>
      <c r="F336" s="72"/>
    </row>
    <row r="337" spans="1:9" s="8" customFormat="1" ht="15.6" customHeight="1" x14ac:dyDescent="0.25">
      <c r="A337" s="645" t="s">
        <v>2649</v>
      </c>
      <c r="B337" s="572"/>
      <c r="C337" s="14"/>
      <c r="D337" s="14"/>
      <c r="E337" s="14"/>
      <c r="F337" s="14"/>
    </row>
    <row r="338" spans="1:9" ht="15.6" customHeight="1" x14ac:dyDescent="0.25">
      <c r="A338" s="5" t="s">
        <v>34</v>
      </c>
      <c r="C338" s="5" t="s">
        <v>1991</v>
      </c>
      <c r="D338" s="5"/>
      <c r="E338" s="5"/>
      <c r="F338" s="5"/>
      <c r="G338" s="39"/>
      <c r="H338" s="39"/>
      <c r="I338" s="39"/>
    </row>
    <row r="339" spans="1:9" ht="15.6" customHeight="1" x14ac:dyDescent="0.25">
      <c r="A339" s="5" t="s">
        <v>35</v>
      </c>
      <c r="B339" s="5"/>
      <c r="C339" s="5" t="s">
        <v>1991</v>
      </c>
      <c r="D339" s="5"/>
      <c r="E339" s="5"/>
      <c r="F339" s="5"/>
      <c r="G339" s="39"/>
      <c r="H339" s="39"/>
      <c r="I339" s="39"/>
    </row>
    <row r="340" spans="1:9" ht="15.6" customHeight="1" x14ac:dyDescent="0.25">
      <c r="A340" s="5" t="s">
        <v>36</v>
      </c>
      <c r="B340" s="5"/>
      <c r="C340" s="5" t="s">
        <v>1991</v>
      </c>
      <c r="D340" s="5"/>
      <c r="E340" s="5"/>
      <c r="F340" s="5"/>
    </row>
    <row r="341" spans="1:9" ht="15.6" customHeight="1" x14ac:dyDescent="0.25">
      <c r="A341" s="5" t="s">
        <v>37</v>
      </c>
      <c r="B341" s="5"/>
      <c r="C341" s="5" t="s">
        <v>1991</v>
      </c>
      <c r="D341" s="5"/>
      <c r="E341" s="5"/>
      <c r="F341" s="5"/>
    </row>
    <row r="342" spans="1:9" ht="15.6" customHeight="1" x14ac:dyDescent="0.25">
      <c r="A342" s="435" t="s">
        <v>57</v>
      </c>
      <c r="B342" s="435"/>
      <c r="C342" s="435"/>
      <c r="D342" s="435"/>
      <c r="E342" s="435"/>
      <c r="F342" s="435"/>
    </row>
    <row r="343" spans="1:9" ht="15.6" customHeight="1" x14ac:dyDescent="0.25">
      <c r="A343" s="5" t="s">
        <v>39</v>
      </c>
      <c r="B343" s="5"/>
      <c r="C343" s="5" t="s">
        <v>1991</v>
      </c>
      <c r="D343" s="5"/>
      <c r="E343" s="5"/>
      <c r="F343" s="5"/>
    </row>
    <row r="344" spans="1:9" ht="15.6" customHeight="1" x14ac:dyDescent="0.25">
      <c r="A344" s="5" t="s">
        <v>38</v>
      </c>
      <c r="B344" s="5"/>
      <c r="C344" s="5" t="s">
        <v>1991</v>
      </c>
      <c r="D344" s="5"/>
      <c r="E344" s="5"/>
      <c r="F344" s="5"/>
    </row>
    <row r="345" spans="1:9" ht="15.6" customHeight="1" x14ac:dyDescent="0.25">
      <c r="A345" s="72" t="s">
        <v>40</v>
      </c>
      <c r="B345" s="1534" t="s">
        <v>2164</v>
      </c>
      <c r="C345" s="1534" t="s">
        <v>1986</v>
      </c>
      <c r="D345" s="72"/>
      <c r="E345" s="72"/>
      <c r="F345" s="72"/>
      <c r="G345" s="8"/>
    </row>
    <row r="346" spans="1:9" ht="15.6" customHeight="1" x14ac:dyDescent="0.25">
      <c r="A346" s="72" t="s">
        <v>41</v>
      </c>
      <c r="B346" s="1534" t="s">
        <v>2164</v>
      </c>
      <c r="C346" s="1534" t="s">
        <v>1986</v>
      </c>
      <c r="D346" s="72"/>
      <c r="E346" s="72"/>
      <c r="F346" s="72"/>
      <c r="G346" s="8"/>
    </row>
    <row r="347" spans="1:9" s="612" customFormat="1" ht="15.6" customHeight="1" x14ac:dyDescent="0.25">
      <c r="A347" s="59" t="s">
        <v>19</v>
      </c>
      <c r="B347" s="59"/>
      <c r="C347" s="59"/>
      <c r="D347" s="59"/>
      <c r="E347" s="59"/>
      <c r="F347" s="59"/>
    </row>
    <row r="348" spans="1:9" ht="15.6" customHeight="1" x14ac:dyDescent="0.25">
      <c r="A348" s="11" t="s">
        <v>3</v>
      </c>
      <c r="B348" s="11"/>
      <c r="C348" s="11"/>
      <c r="D348" s="11"/>
      <c r="E348" s="12"/>
      <c r="F348" s="11"/>
    </row>
    <row r="349" spans="1:9" s="8" customFormat="1" ht="15.6" customHeight="1" x14ac:dyDescent="0.25">
      <c r="A349" s="645" t="s">
        <v>2650</v>
      </c>
      <c r="B349" s="572"/>
      <c r="C349" s="14"/>
      <c r="D349" s="14"/>
      <c r="E349" s="14"/>
      <c r="F349" s="14"/>
    </row>
    <row r="350" spans="1:9" s="39" customFormat="1" ht="15.6" customHeight="1" x14ac:dyDescent="0.25">
      <c r="A350" s="5" t="s">
        <v>34</v>
      </c>
      <c r="B350" s="85" t="s">
        <v>1573</v>
      </c>
      <c r="C350" s="720" t="s">
        <v>1</v>
      </c>
      <c r="D350" s="741" t="s">
        <v>3233</v>
      </c>
      <c r="E350" s="724" t="s">
        <v>1350</v>
      </c>
      <c r="F350" s="741" t="s">
        <v>2298</v>
      </c>
    </row>
    <row r="351" spans="1:9" s="39" customFormat="1" ht="15.6" customHeight="1" x14ac:dyDescent="0.25">
      <c r="A351" s="5" t="s">
        <v>35</v>
      </c>
      <c r="B351" s="85" t="s">
        <v>1576</v>
      </c>
      <c r="C351" s="720" t="s">
        <v>1</v>
      </c>
      <c r="D351" s="1422" t="s">
        <v>2299</v>
      </c>
      <c r="E351" s="724" t="s">
        <v>1350</v>
      </c>
      <c r="F351" s="741" t="s">
        <v>1527</v>
      </c>
    </row>
    <row r="352" spans="1:9" x14ac:dyDescent="0.25">
      <c r="A352" s="5" t="s">
        <v>36</v>
      </c>
      <c r="E352" s="3"/>
    </row>
    <row r="353" spans="1:6" ht="15.6" customHeight="1" x14ac:dyDescent="0.25">
      <c r="A353" s="5" t="s">
        <v>37</v>
      </c>
      <c r="E353" s="3"/>
    </row>
    <row r="354" spans="1:6" x14ac:dyDescent="0.25">
      <c r="A354" s="435" t="s">
        <v>57</v>
      </c>
      <c r="B354" s="436"/>
      <c r="C354" s="436"/>
      <c r="D354" s="551"/>
      <c r="E354" s="552"/>
      <c r="F354" s="436"/>
    </row>
    <row r="355" spans="1:6" ht="15.6" customHeight="1" x14ac:dyDescent="0.25">
      <c r="A355" s="5" t="s">
        <v>39</v>
      </c>
      <c r="E355" s="3"/>
    </row>
    <row r="356" spans="1:6" ht="15.6" customHeight="1" x14ac:dyDescent="0.25">
      <c r="A356" s="5" t="s">
        <v>38</v>
      </c>
      <c r="E356" s="3"/>
    </row>
    <row r="357" spans="1:6" ht="15.6" customHeight="1" x14ac:dyDescent="0.25">
      <c r="A357" s="72" t="s">
        <v>40</v>
      </c>
      <c r="B357" s="1534" t="s">
        <v>2163</v>
      </c>
      <c r="C357" s="1535" t="s">
        <v>1990</v>
      </c>
      <c r="D357" s="44"/>
      <c r="E357" s="44"/>
      <c r="F357" s="44"/>
    </row>
    <row r="358" spans="1:6" ht="15.6" customHeight="1" x14ac:dyDescent="0.25">
      <c r="A358" s="72" t="s">
        <v>41</v>
      </c>
      <c r="B358" s="1534" t="s">
        <v>2163</v>
      </c>
      <c r="C358" s="1535" t="s">
        <v>1990</v>
      </c>
      <c r="D358" s="61"/>
      <c r="E358" s="61"/>
      <c r="F358" s="61"/>
    </row>
    <row r="359" spans="1:6" s="8" customFormat="1" ht="15.6" customHeight="1" x14ac:dyDescent="0.25">
      <c r="A359" s="645" t="s">
        <v>2651</v>
      </c>
      <c r="B359" s="572"/>
      <c r="C359" s="14"/>
      <c r="D359" s="14"/>
      <c r="E359" s="14"/>
      <c r="F359" s="14"/>
    </row>
    <row r="360" spans="1:6" ht="15.6" customHeight="1" x14ac:dyDescent="0.25">
      <c r="A360" s="5" t="s">
        <v>34</v>
      </c>
      <c r="B360" s="922" t="s">
        <v>2407</v>
      </c>
      <c r="C360" s="922" t="s">
        <v>9</v>
      </c>
      <c r="D360" s="983" t="s">
        <v>1961</v>
      </c>
      <c r="E360" s="978" t="s">
        <v>742</v>
      </c>
      <c r="F360" s="978" t="s">
        <v>2405</v>
      </c>
    </row>
    <row r="361" spans="1:6" ht="15.6" customHeight="1" x14ac:dyDescent="0.25">
      <c r="A361" s="5" t="s">
        <v>35</v>
      </c>
      <c r="B361" s="922" t="s">
        <v>2408</v>
      </c>
      <c r="C361" s="922" t="s">
        <v>9</v>
      </c>
      <c r="D361" s="983" t="s">
        <v>1961</v>
      </c>
      <c r="E361" s="978" t="s">
        <v>742</v>
      </c>
      <c r="F361" s="978" t="s">
        <v>2405</v>
      </c>
    </row>
    <row r="362" spans="1:6" ht="15.6" customHeight="1" x14ac:dyDescent="0.25">
      <c r="A362" s="5" t="s">
        <v>36</v>
      </c>
      <c r="B362" s="85" t="s">
        <v>1582</v>
      </c>
      <c r="C362" s="720" t="s">
        <v>1</v>
      </c>
      <c r="D362" s="741" t="s">
        <v>2300</v>
      </c>
      <c r="E362" s="724" t="s">
        <v>1327</v>
      </c>
      <c r="F362" s="741" t="s">
        <v>1530</v>
      </c>
    </row>
    <row r="363" spans="1:6" ht="15.6" customHeight="1" x14ac:dyDescent="0.25">
      <c r="A363" s="5" t="s">
        <v>37</v>
      </c>
      <c r="B363" s="85" t="s">
        <v>1585</v>
      </c>
      <c r="C363" s="720" t="s">
        <v>1</v>
      </c>
      <c r="D363" s="1422" t="s">
        <v>2301</v>
      </c>
      <c r="E363" s="724" t="s">
        <v>1327</v>
      </c>
      <c r="F363" s="741" t="s">
        <v>1530</v>
      </c>
    </row>
    <row r="364" spans="1:6" ht="15.6" customHeight="1" x14ac:dyDescent="0.25">
      <c r="A364" s="435" t="s">
        <v>57</v>
      </c>
      <c r="B364" s="436"/>
      <c r="C364" s="436"/>
      <c r="D364" s="551"/>
      <c r="E364" s="552"/>
      <c r="F364" s="436"/>
    </row>
    <row r="365" spans="1:6" ht="15.6" customHeight="1" x14ac:dyDescent="0.25">
      <c r="A365" s="5" t="s">
        <v>39</v>
      </c>
      <c r="B365" s="1204" t="s">
        <v>2391</v>
      </c>
      <c r="C365" s="1213" t="s">
        <v>53</v>
      </c>
      <c r="D365" s="1204" t="s">
        <v>167</v>
      </c>
      <c r="E365" s="1204" t="s">
        <v>74</v>
      </c>
      <c r="F365" s="1204" t="s">
        <v>168</v>
      </c>
    </row>
    <row r="366" spans="1:6" ht="15.6" customHeight="1" x14ac:dyDescent="0.25">
      <c r="A366" s="5" t="s">
        <v>38</v>
      </c>
      <c r="B366" s="1204" t="s">
        <v>2392</v>
      </c>
      <c r="C366" s="1213" t="s">
        <v>53</v>
      </c>
      <c r="D366" s="1204" t="s">
        <v>167</v>
      </c>
      <c r="E366" s="1204" t="s">
        <v>74</v>
      </c>
      <c r="F366" s="1204" t="s">
        <v>168</v>
      </c>
    </row>
    <row r="367" spans="1:6" ht="15.6" customHeight="1" x14ac:dyDescent="0.25">
      <c r="A367" s="5" t="s">
        <v>40</v>
      </c>
      <c r="B367" s="1535" t="s">
        <v>2165</v>
      </c>
      <c r="C367" s="1536" t="s">
        <v>1988</v>
      </c>
      <c r="D367" s="687"/>
      <c r="E367" s="683"/>
      <c r="F367" s="678"/>
    </row>
    <row r="368" spans="1:6" ht="15.6" customHeight="1" x14ac:dyDescent="0.25">
      <c r="A368" s="5" t="s">
        <v>41</v>
      </c>
      <c r="B368" s="1535" t="s">
        <v>2165</v>
      </c>
      <c r="C368" s="1536" t="s">
        <v>1988</v>
      </c>
      <c r="D368" s="687"/>
      <c r="E368" s="680"/>
      <c r="F368" s="678"/>
    </row>
    <row r="369" spans="1:6" s="8" customFormat="1" ht="15.6" customHeight="1" x14ac:dyDescent="0.25">
      <c r="A369" s="645" t="s">
        <v>2652</v>
      </c>
      <c r="B369" s="572"/>
      <c r="C369" s="14"/>
      <c r="D369" s="14"/>
      <c r="E369" s="14"/>
      <c r="F369" s="14"/>
    </row>
    <row r="370" spans="1:6" ht="15.6" customHeight="1" x14ac:dyDescent="0.25">
      <c r="A370" s="5" t="s">
        <v>34</v>
      </c>
      <c r="B370" s="75"/>
      <c r="C370" s="695" t="s">
        <v>1991</v>
      </c>
      <c r="D370" s="75"/>
      <c r="E370" s="75"/>
      <c r="F370" s="75"/>
    </row>
    <row r="371" spans="1:6" ht="15.6" customHeight="1" x14ac:dyDescent="0.25">
      <c r="A371" s="5" t="s">
        <v>35</v>
      </c>
      <c r="B371" s="724" t="s">
        <v>1588</v>
      </c>
      <c r="C371" s="739" t="s">
        <v>1</v>
      </c>
      <c r="D371" s="1430" t="s">
        <v>2302</v>
      </c>
      <c r="E371" s="724" t="s">
        <v>1327</v>
      </c>
      <c r="F371" s="1430" t="s">
        <v>2303</v>
      </c>
    </row>
    <row r="372" spans="1:6" ht="15.6" customHeight="1" x14ac:dyDescent="0.25">
      <c r="A372" s="5" t="s">
        <v>36</v>
      </c>
      <c r="B372" s="85" t="s">
        <v>1591</v>
      </c>
      <c r="C372" s="720" t="s">
        <v>1</v>
      </c>
      <c r="D372" s="1422" t="s">
        <v>2304</v>
      </c>
      <c r="E372" s="724" t="s">
        <v>1327</v>
      </c>
      <c r="F372" s="741" t="s">
        <v>1566</v>
      </c>
    </row>
    <row r="373" spans="1:6" ht="15.6" customHeight="1" x14ac:dyDescent="0.25">
      <c r="A373" s="5" t="s">
        <v>37</v>
      </c>
      <c r="B373" s="774" t="s">
        <v>2778</v>
      </c>
      <c r="C373" s="774" t="s">
        <v>427</v>
      </c>
      <c r="D373" s="774" t="s">
        <v>2777</v>
      </c>
      <c r="E373" s="807" t="s">
        <v>435</v>
      </c>
      <c r="F373" s="774" t="s">
        <v>531</v>
      </c>
    </row>
    <row r="374" spans="1:6" ht="15.6" customHeight="1" x14ac:dyDescent="0.25">
      <c r="A374" s="435" t="s">
        <v>57</v>
      </c>
      <c r="B374" s="436"/>
      <c r="C374" s="436"/>
      <c r="D374" s="551"/>
      <c r="E374" s="552"/>
      <c r="F374" s="436"/>
    </row>
    <row r="375" spans="1:6" ht="15.6" customHeight="1" x14ac:dyDescent="0.25">
      <c r="A375" s="5" t="s">
        <v>39</v>
      </c>
      <c r="B375" s="765" t="s">
        <v>3277</v>
      </c>
      <c r="C375" s="800" t="s">
        <v>2772</v>
      </c>
      <c r="D375" s="1424" t="s">
        <v>530</v>
      </c>
      <c r="E375" s="800" t="s">
        <v>2774</v>
      </c>
      <c r="F375" s="808" t="s">
        <v>531</v>
      </c>
    </row>
    <row r="376" spans="1:6" ht="15.6" customHeight="1" x14ac:dyDescent="0.25">
      <c r="A376" s="5" t="s">
        <v>38</v>
      </c>
      <c r="B376" s="765" t="s">
        <v>3279</v>
      </c>
      <c r="C376" s="800" t="s">
        <v>2772</v>
      </c>
      <c r="D376" s="809" t="s">
        <v>532</v>
      </c>
      <c r="E376" s="800" t="s">
        <v>2774</v>
      </c>
      <c r="F376" s="808" t="s">
        <v>531</v>
      </c>
    </row>
    <row r="377" spans="1:6" ht="15.6" customHeight="1" x14ac:dyDescent="0.25">
      <c r="A377" s="72" t="s">
        <v>40</v>
      </c>
      <c r="B377" s="765" t="s">
        <v>3277</v>
      </c>
      <c r="C377" s="804" t="s">
        <v>2773</v>
      </c>
      <c r="D377" s="1424" t="s">
        <v>530</v>
      </c>
      <c r="E377" s="800" t="s">
        <v>2774</v>
      </c>
      <c r="F377" s="808" t="s">
        <v>531</v>
      </c>
    </row>
    <row r="378" spans="1:6" ht="15.6" customHeight="1" x14ac:dyDescent="0.25">
      <c r="A378" s="72" t="s">
        <v>41</v>
      </c>
      <c r="B378" s="765" t="s">
        <v>3279</v>
      </c>
      <c r="C378" s="804" t="s">
        <v>2773</v>
      </c>
      <c r="D378" s="809" t="s">
        <v>532</v>
      </c>
      <c r="E378" s="800" t="s">
        <v>2774</v>
      </c>
      <c r="F378" s="808" t="s">
        <v>531</v>
      </c>
    </row>
    <row r="379" spans="1:6" s="8" customFormat="1" ht="15.6" customHeight="1" x14ac:dyDescent="0.25">
      <c r="A379" s="645" t="s">
        <v>2653</v>
      </c>
      <c r="B379" s="572"/>
      <c r="C379" s="14"/>
      <c r="D379" s="14"/>
      <c r="E379" s="14"/>
      <c r="F379" s="14"/>
    </row>
    <row r="380" spans="1:6" x14ac:dyDescent="0.25">
      <c r="A380" s="70" t="s">
        <v>34</v>
      </c>
      <c r="B380" s="848" t="s">
        <v>2016</v>
      </c>
      <c r="C380" s="849" t="s">
        <v>1896</v>
      </c>
      <c r="D380" s="850"/>
      <c r="E380" s="851" t="s">
        <v>1327</v>
      </c>
      <c r="F380" s="16"/>
    </row>
    <row r="381" spans="1:6" x14ac:dyDescent="0.25">
      <c r="A381" s="70" t="s">
        <v>35</v>
      </c>
      <c r="B381" s="848" t="s">
        <v>2016</v>
      </c>
      <c r="C381" s="849" t="s">
        <v>1896</v>
      </c>
      <c r="D381" s="850"/>
      <c r="E381" s="851" t="s">
        <v>1327</v>
      </c>
      <c r="F381" s="16"/>
    </row>
    <row r="382" spans="1:6" x14ac:dyDescent="0.25">
      <c r="A382" s="70" t="s">
        <v>36</v>
      </c>
      <c r="B382" s="849" t="s">
        <v>2015</v>
      </c>
      <c r="C382" s="849" t="s">
        <v>1898</v>
      </c>
      <c r="D382" s="850"/>
      <c r="E382" s="852" t="s">
        <v>1899</v>
      </c>
      <c r="F382" s="587"/>
    </row>
    <row r="383" spans="1:6" x14ac:dyDescent="0.25">
      <c r="A383" s="70" t="s">
        <v>37</v>
      </c>
      <c r="B383" s="849" t="s">
        <v>2015</v>
      </c>
      <c r="C383" s="849" t="s">
        <v>1898</v>
      </c>
      <c r="D383" s="850"/>
      <c r="E383" s="852" t="s">
        <v>1899</v>
      </c>
      <c r="F383" s="587"/>
    </row>
    <row r="384" spans="1:6" ht="15.6" customHeight="1" x14ac:dyDescent="0.25">
      <c r="A384" s="435" t="s">
        <v>57</v>
      </c>
      <c r="B384" s="436"/>
      <c r="C384" s="436"/>
      <c r="D384" s="551"/>
      <c r="E384" s="552"/>
      <c r="F384" s="436"/>
    </row>
    <row r="385" spans="1:20" ht="15.6" customHeight="1" x14ac:dyDescent="0.25">
      <c r="A385" s="5" t="s">
        <v>39</v>
      </c>
      <c r="B385" s="718" t="s">
        <v>3392</v>
      </c>
      <c r="C385" s="718" t="s">
        <v>2799</v>
      </c>
      <c r="D385" s="718" t="s">
        <v>3201</v>
      </c>
      <c r="E385" s="727" t="s">
        <v>2862</v>
      </c>
      <c r="F385" s="718" t="s">
        <v>3234</v>
      </c>
      <c r="G385" s="39"/>
      <c r="H385" s="39"/>
      <c r="I385" s="39"/>
      <c r="J385" s="39"/>
      <c r="K385" s="39"/>
      <c r="L385" s="39"/>
      <c r="M385" s="39"/>
      <c r="N385" s="39"/>
      <c r="O385" s="39"/>
      <c r="P385" s="39"/>
      <c r="Q385" s="39"/>
      <c r="R385" s="39"/>
      <c r="S385" s="39"/>
      <c r="T385" s="39"/>
    </row>
    <row r="386" spans="1:20" ht="15.6" customHeight="1" x14ac:dyDescent="0.25">
      <c r="A386" s="5" t="s">
        <v>38</v>
      </c>
      <c r="B386" s="718" t="s">
        <v>3393</v>
      </c>
      <c r="C386" s="727" t="s">
        <v>2799</v>
      </c>
      <c r="D386" s="718" t="s">
        <v>3202</v>
      </c>
      <c r="E386" s="727" t="s">
        <v>2862</v>
      </c>
      <c r="F386" s="764" t="s">
        <v>3235</v>
      </c>
      <c r="G386" s="39"/>
      <c r="H386" s="39"/>
      <c r="I386" s="39"/>
      <c r="J386" s="39"/>
      <c r="K386" s="39"/>
      <c r="L386" s="39"/>
      <c r="M386" s="39"/>
      <c r="N386" s="39"/>
      <c r="O386" s="39"/>
      <c r="P386" s="39"/>
      <c r="Q386" s="39"/>
      <c r="R386" s="39"/>
      <c r="S386" s="39"/>
      <c r="T386" s="39"/>
    </row>
    <row r="387" spans="1:20" ht="15.6" customHeight="1" x14ac:dyDescent="0.25">
      <c r="A387" s="72" t="s">
        <v>40</v>
      </c>
      <c r="B387" s="718" t="s">
        <v>3392</v>
      </c>
      <c r="C387" s="718" t="s">
        <v>2800</v>
      </c>
      <c r="D387" s="718" t="s">
        <v>3201</v>
      </c>
      <c r="E387" s="727" t="s">
        <v>2862</v>
      </c>
      <c r="F387" s="718" t="s">
        <v>3234</v>
      </c>
      <c r="G387" s="39"/>
      <c r="H387" s="39"/>
      <c r="I387" s="39"/>
      <c r="J387" s="39"/>
      <c r="K387" s="39"/>
      <c r="L387" s="39"/>
      <c r="M387" s="39"/>
      <c r="N387" s="39"/>
      <c r="O387" s="39"/>
      <c r="P387" s="39"/>
      <c r="Q387" s="39"/>
      <c r="R387" s="39"/>
      <c r="S387" s="39"/>
      <c r="T387" s="39"/>
    </row>
    <row r="388" spans="1:20" ht="15.6" customHeight="1" x14ac:dyDescent="0.25">
      <c r="A388" s="72" t="s">
        <v>41</v>
      </c>
      <c r="B388" s="718" t="s">
        <v>3393</v>
      </c>
      <c r="C388" s="718" t="s">
        <v>2800</v>
      </c>
      <c r="D388" s="718" t="s">
        <v>3202</v>
      </c>
      <c r="E388" s="727" t="s">
        <v>2862</v>
      </c>
      <c r="F388" s="764" t="s">
        <v>3235</v>
      </c>
      <c r="G388" s="39"/>
      <c r="H388" s="39"/>
      <c r="I388" s="39"/>
      <c r="J388" s="39"/>
      <c r="K388" s="39"/>
      <c r="L388" s="39"/>
      <c r="M388" s="39"/>
      <c r="N388" s="39"/>
      <c r="O388" s="39"/>
      <c r="P388" s="39"/>
      <c r="Q388" s="39"/>
      <c r="R388" s="39"/>
      <c r="S388" s="39"/>
      <c r="T388" s="39"/>
    </row>
    <row r="389" spans="1:20" s="8" customFormat="1" ht="15.6" customHeight="1" x14ac:dyDescent="0.25">
      <c r="A389" s="645" t="s">
        <v>2654</v>
      </c>
      <c r="B389" s="645"/>
      <c r="C389" s="645"/>
      <c r="D389" s="645"/>
      <c r="E389" s="645"/>
      <c r="F389" s="645"/>
    </row>
    <row r="390" spans="1:20" ht="15.6" customHeight="1" x14ac:dyDescent="0.25">
      <c r="A390" s="5" t="s">
        <v>34</v>
      </c>
      <c r="B390" s="1711" t="s">
        <v>3426</v>
      </c>
      <c r="C390" s="1528"/>
      <c r="D390" s="1528"/>
      <c r="E390" s="1528"/>
      <c r="F390" s="1528"/>
    </row>
    <row r="391" spans="1:20" ht="15.6" customHeight="1" x14ac:dyDescent="0.25">
      <c r="A391" s="5" t="s">
        <v>35</v>
      </c>
      <c r="B391" s="1712"/>
      <c r="C391" s="1517"/>
      <c r="D391" s="1517"/>
      <c r="E391" s="1517"/>
      <c r="F391" s="1517"/>
    </row>
    <row r="392" spans="1:20" ht="15.6" customHeight="1" x14ac:dyDescent="0.25">
      <c r="A392" s="5" t="s">
        <v>36</v>
      </c>
      <c r="B392" s="1712"/>
      <c r="C392" s="5"/>
      <c r="D392" s="5"/>
      <c r="E392" s="5"/>
      <c r="F392" s="5"/>
    </row>
    <row r="393" spans="1:20" ht="15.6" customHeight="1" x14ac:dyDescent="0.25">
      <c r="A393" s="5" t="s">
        <v>37</v>
      </c>
      <c r="B393" s="1712"/>
      <c r="C393" s="5"/>
      <c r="D393" s="5"/>
      <c r="E393" s="5"/>
      <c r="F393" s="5"/>
    </row>
    <row r="394" spans="1:20" ht="15.6" customHeight="1" x14ac:dyDescent="0.25">
      <c r="A394" s="435" t="s">
        <v>57</v>
      </c>
      <c r="B394" s="1712"/>
      <c r="C394" s="435"/>
      <c r="D394" s="435"/>
      <c r="E394" s="435"/>
      <c r="F394" s="435"/>
    </row>
    <row r="395" spans="1:20" ht="15.6" customHeight="1" x14ac:dyDescent="0.25">
      <c r="A395" s="5" t="s">
        <v>39</v>
      </c>
      <c r="B395" s="1712"/>
      <c r="C395" s="5"/>
      <c r="D395" s="5"/>
      <c r="E395" s="5"/>
      <c r="F395" s="5"/>
    </row>
    <row r="396" spans="1:20" ht="15.6" customHeight="1" x14ac:dyDescent="0.25">
      <c r="A396" s="18" t="s">
        <v>38</v>
      </c>
      <c r="B396" s="1712"/>
      <c r="C396" s="691"/>
      <c r="D396" s="691"/>
      <c r="E396" s="691"/>
      <c r="F396" s="691"/>
    </row>
    <row r="397" spans="1:20" ht="15.6" customHeight="1" x14ac:dyDescent="0.25">
      <c r="A397" s="72" t="s">
        <v>40</v>
      </c>
      <c r="B397" s="1712"/>
      <c r="C397" s="72"/>
      <c r="D397" s="72"/>
      <c r="E397" s="72"/>
      <c r="F397" s="72"/>
    </row>
    <row r="398" spans="1:20" ht="15.6" customHeight="1" x14ac:dyDescent="0.25">
      <c r="A398" s="72" t="s">
        <v>41</v>
      </c>
      <c r="B398" s="1713"/>
      <c r="C398" s="72"/>
      <c r="D398" s="72"/>
      <c r="E398" s="72"/>
      <c r="F398" s="72"/>
    </row>
    <row r="399" spans="1:20" s="612" customFormat="1" ht="15.6" customHeight="1" x14ac:dyDescent="0.25">
      <c r="A399" s="59" t="s">
        <v>24</v>
      </c>
      <c r="B399" s="59"/>
      <c r="C399" s="59"/>
      <c r="D399" s="59"/>
      <c r="E399" s="59"/>
      <c r="F399" s="59"/>
    </row>
    <row r="400" spans="1:20" ht="15.6" customHeight="1" x14ac:dyDescent="0.25">
      <c r="A400" s="11" t="s">
        <v>3</v>
      </c>
      <c r="B400" s="11"/>
      <c r="C400" s="11"/>
      <c r="D400" s="11"/>
      <c r="E400" s="12"/>
      <c r="F400" s="11"/>
    </row>
    <row r="401" spans="1:12" s="8" customFormat="1" ht="15.6" customHeight="1" x14ac:dyDescent="0.25">
      <c r="A401" s="645" t="s">
        <v>2655</v>
      </c>
      <c r="B401" s="572"/>
      <c r="C401" s="14"/>
      <c r="D401" s="14"/>
      <c r="E401" s="14"/>
      <c r="F401" s="14"/>
    </row>
    <row r="402" spans="1:12" s="39" customFormat="1" ht="15.6" customHeight="1" x14ac:dyDescent="0.25">
      <c r="A402" s="5" t="s">
        <v>34</v>
      </c>
      <c r="B402" s="85" t="s">
        <v>1597</v>
      </c>
      <c r="C402" s="720" t="s">
        <v>1</v>
      </c>
      <c r="D402" s="741" t="s">
        <v>2746</v>
      </c>
      <c r="E402" s="85" t="s">
        <v>1350</v>
      </c>
      <c r="F402" s="741" t="s">
        <v>2747</v>
      </c>
      <c r="G402" s="516"/>
    </row>
    <row r="403" spans="1:12" s="39" customFormat="1" x14ac:dyDescent="0.25">
      <c r="A403" s="5" t="s">
        <v>35</v>
      </c>
      <c r="B403" s="85" t="s">
        <v>1600</v>
      </c>
      <c r="C403" s="720" t="s">
        <v>1</v>
      </c>
      <c r="D403" s="1422" t="s">
        <v>2748</v>
      </c>
      <c r="E403" s="724" t="s">
        <v>1350</v>
      </c>
      <c r="F403" s="741" t="s">
        <v>2749</v>
      </c>
      <c r="G403" s="516"/>
    </row>
    <row r="404" spans="1:12" ht="15.6" customHeight="1" x14ac:dyDescent="0.25">
      <c r="A404" s="5" t="s">
        <v>36</v>
      </c>
      <c r="B404" s="1190" t="s">
        <v>3034</v>
      </c>
      <c r="C404" s="1190" t="s">
        <v>2467</v>
      </c>
      <c r="D404" s="1193" t="s">
        <v>3044</v>
      </c>
      <c r="E404" s="1191" t="s">
        <v>2452</v>
      </c>
      <c r="F404" s="1193" t="s">
        <v>2464</v>
      </c>
    </row>
    <row r="405" spans="1:12" ht="15.6" customHeight="1" x14ac:dyDescent="0.25">
      <c r="A405" s="5" t="s">
        <v>37</v>
      </c>
      <c r="B405" s="1190" t="s">
        <v>3035</v>
      </c>
      <c r="C405" s="1190" t="s">
        <v>2467</v>
      </c>
      <c r="D405" s="1193" t="s">
        <v>3044</v>
      </c>
      <c r="E405" s="1191" t="s">
        <v>2452</v>
      </c>
      <c r="F405" s="1193" t="s">
        <v>2464</v>
      </c>
    </row>
    <row r="406" spans="1:12" ht="15.6" customHeight="1" x14ac:dyDescent="0.25">
      <c r="A406" s="435" t="s">
        <v>57</v>
      </c>
      <c r="B406" s="436"/>
      <c r="C406" s="436"/>
      <c r="D406" s="551"/>
      <c r="E406" s="552"/>
      <c r="F406" s="436"/>
    </row>
    <row r="407" spans="1:12" ht="15.6" customHeight="1" x14ac:dyDescent="0.25">
      <c r="A407" s="5" t="s">
        <v>39</v>
      </c>
      <c r="B407" s="1190" t="s">
        <v>3034</v>
      </c>
      <c r="C407" s="1190" t="s">
        <v>2468</v>
      </c>
      <c r="D407" s="1193" t="s">
        <v>3044</v>
      </c>
      <c r="E407" s="1191" t="s">
        <v>2452</v>
      </c>
      <c r="F407" s="1193" t="s">
        <v>2464</v>
      </c>
    </row>
    <row r="408" spans="1:12" ht="15.6" customHeight="1" x14ac:dyDescent="0.25">
      <c r="A408" s="5" t="s">
        <v>38</v>
      </c>
      <c r="B408" s="1190" t="s">
        <v>3035</v>
      </c>
      <c r="C408" s="1190" t="s">
        <v>2468</v>
      </c>
      <c r="D408" s="1193" t="s">
        <v>3044</v>
      </c>
      <c r="E408" s="1191" t="s">
        <v>2452</v>
      </c>
      <c r="F408" s="1193" t="s">
        <v>2464</v>
      </c>
    </row>
    <row r="409" spans="1:12" ht="15.6" customHeight="1" x14ac:dyDescent="0.25">
      <c r="A409" s="72" t="s">
        <v>40</v>
      </c>
      <c r="B409" s="1534" t="s">
        <v>2163</v>
      </c>
      <c r="C409" s="1535" t="s">
        <v>1990</v>
      </c>
      <c r="D409" s="687"/>
      <c r="E409" s="683"/>
      <c r="F409" s="678"/>
    </row>
    <row r="410" spans="1:12" ht="15.6" customHeight="1" x14ac:dyDescent="0.25">
      <c r="A410" s="72" t="s">
        <v>41</v>
      </c>
      <c r="B410" s="1534" t="s">
        <v>2163</v>
      </c>
      <c r="C410" s="1535" t="s">
        <v>1990</v>
      </c>
      <c r="D410" s="61"/>
      <c r="E410" s="61"/>
      <c r="F410" s="61"/>
    </row>
    <row r="411" spans="1:12" s="8" customFormat="1" ht="15.6" customHeight="1" x14ac:dyDescent="0.25">
      <c r="A411" s="645" t="s">
        <v>2656</v>
      </c>
      <c r="B411" s="572"/>
      <c r="C411" s="14"/>
      <c r="D411" s="14"/>
      <c r="E411" s="14"/>
      <c r="F411" s="14"/>
    </row>
    <row r="412" spans="1:12" ht="15.6" customHeight="1" x14ac:dyDescent="0.25">
      <c r="A412" s="5" t="s">
        <v>34</v>
      </c>
      <c r="B412" s="61"/>
      <c r="C412" s="61" t="s">
        <v>1991</v>
      </c>
      <c r="D412" s="61"/>
      <c r="E412" s="61"/>
    </row>
    <row r="413" spans="1:12" ht="15.6" customHeight="1" x14ac:dyDescent="0.25">
      <c r="A413" s="5" t="s">
        <v>35</v>
      </c>
      <c r="B413" s="61"/>
      <c r="C413" s="61" t="s">
        <v>1991</v>
      </c>
      <c r="D413" s="61"/>
      <c r="E413" s="61"/>
    </row>
    <row r="414" spans="1:12" s="8" customFormat="1" ht="15.6" customHeight="1" x14ac:dyDescent="0.25">
      <c r="A414" s="18" t="s">
        <v>36</v>
      </c>
      <c r="B414" s="85" t="s">
        <v>1603</v>
      </c>
      <c r="C414" s="720" t="s">
        <v>1</v>
      </c>
      <c r="D414" s="742" t="s">
        <v>2305</v>
      </c>
      <c r="E414" s="724" t="s">
        <v>1350</v>
      </c>
      <c r="F414" s="741" t="s">
        <v>2306</v>
      </c>
      <c r="G414" s="3"/>
      <c r="H414" s="3"/>
      <c r="I414" s="3"/>
      <c r="J414" s="3"/>
      <c r="K414" s="3"/>
      <c r="L414" s="3"/>
    </row>
    <row r="415" spans="1:12" s="8" customFormat="1" ht="15.6" customHeight="1" x14ac:dyDescent="0.25">
      <c r="A415" s="18" t="s">
        <v>37</v>
      </c>
      <c r="B415" s="85" t="s">
        <v>1606</v>
      </c>
      <c r="C415" s="720" t="s">
        <v>1</v>
      </c>
      <c r="D415" s="742" t="s">
        <v>3236</v>
      </c>
      <c r="E415" s="724" t="s">
        <v>1350</v>
      </c>
      <c r="F415" s="741" t="s">
        <v>2307</v>
      </c>
      <c r="G415" s="3"/>
      <c r="H415" s="3"/>
      <c r="I415" s="3"/>
      <c r="J415" s="3"/>
      <c r="K415" s="3"/>
      <c r="L415" s="3"/>
    </row>
    <row r="416" spans="1:12" ht="15.6" customHeight="1" x14ac:dyDescent="0.25">
      <c r="A416" s="435" t="s">
        <v>57</v>
      </c>
      <c r="B416" s="436"/>
      <c r="C416" s="436"/>
      <c r="D416" s="551"/>
      <c r="E416" s="552"/>
      <c r="F416" s="436"/>
    </row>
    <row r="417" spans="1:6" ht="15.6" customHeight="1" x14ac:dyDescent="0.25">
      <c r="A417" s="5" t="s">
        <v>39</v>
      </c>
      <c r="B417" s="1225" t="s">
        <v>2398</v>
      </c>
      <c r="C417" s="1225" t="s">
        <v>53</v>
      </c>
      <c r="D417" s="1214" t="s">
        <v>2396</v>
      </c>
      <c r="E417" s="1225" t="s">
        <v>74</v>
      </c>
      <c r="F417" s="1225" t="s">
        <v>176</v>
      </c>
    </row>
    <row r="418" spans="1:6" ht="15.6" customHeight="1" x14ac:dyDescent="0.25">
      <c r="A418" s="5" t="s">
        <v>38</v>
      </c>
      <c r="B418" s="1225" t="s">
        <v>2401</v>
      </c>
      <c r="C418" s="1225" t="s">
        <v>53</v>
      </c>
      <c r="D418" s="1214" t="s">
        <v>2396</v>
      </c>
      <c r="E418" s="1225" t="s">
        <v>74</v>
      </c>
      <c r="F418" s="1215" t="s">
        <v>176</v>
      </c>
    </row>
    <row r="419" spans="1:6" ht="15.6" customHeight="1" x14ac:dyDescent="0.25">
      <c r="A419" s="72" t="s">
        <v>40</v>
      </c>
      <c r="B419" s="1535" t="s">
        <v>2165</v>
      </c>
      <c r="C419" s="1536" t="s">
        <v>1988</v>
      </c>
      <c r="D419" s="123"/>
      <c r="E419" s="99"/>
      <c r="F419" s="120"/>
    </row>
    <row r="420" spans="1:6" ht="15.6" customHeight="1" x14ac:dyDescent="0.25">
      <c r="A420" s="72" t="s">
        <v>41</v>
      </c>
      <c r="B420" s="1535" t="s">
        <v>2165</v>
      </c>
      <c r="C420" s="1536" t="s">
        <v>1988</v>
      </c>
      <c r="D420" s="123"/>
      <c r="E420" s="99"/>
      <c r="F420" s="120"/>
    </row>
    <row r="421" spans="1:6" s="8" customFormat="1" ht="15.6" customHeight="1" x14ac:dyDescent="0.25">
      <c r="A421" s="645" t="s">
        <v>2657</v>
      </c>
      <c r="B421" s="572"/>
      <c r="C421" s="14"/>
      <c r="D421" s="14"/>
      <c r="E421" s="14"/>
      <c r="F421" s="14"/>
    </row>
    <row r="422" spans="1:6" ht="15.6" customHeight="1" x14ac:dyDescent="0.25">
      <c r="A422" s="5" t="s">
        <v>34</v>
      </c>
      <c r="B422" s="765" t="s">
        <v>3004</v>
      </c>
      <c r="C422" s="766" t="s">
        <v>2982</v>
      </c>
      <c r="D422" s="789" t="s">
        <v>3006</v>
      </c>
      <c r="E422" s="765" t="s">
        <v>2957</v>
      </c>
      <c r="F422" s="767" t="s">
        <v>3008</v>
      </c>
    </row>
    <row r="423" spans="1:6" ht="15.6" customHeight="1" x14ac:dyDescent="0.25">
      <c r="A423" s="5" t="s">
        <v>35</v>
      </c>
      <c r="B423" s="765" t="s">
        <v>3005</v>
      </c>
      <c r="C423" s="766" t="s">
        <v>2982</v>
      </c>
      <c r="D423" s="767" t="s">
        <v>3007</v>
      </c>
      <c r="E423" s="765" t="s">
        <v>2957</v>
      </c>
      <c r="F423" s="767" t="s">
        <v>3009</v>
      </c>
    </row>
    <row r="424" spans="1:6" ht="15.6" customHeight="1" x14ac:dyDescent="0.25">
      <c r="A424" s="5" t="s">
        <v>36</v>
      </c>
      <c r="B424" s="765" t="s">
        <v>3004</v>
      </c>
      <c r="C424" s="766" t="s">
        <v>2954</v>
      </c>
      <c r="D424" s="767" t="s">
        <v>3006</v>
      </c>
      <c r="E424" s="765" t="s">
        <v>2957</v>
      </c>
      <c r="F424" s="767" t="s">
        <v>3008</v>
      </c>
    </row>
    <row r="425" spans="1:6" ht="15.6" customHeight="1" x14ac:dyDescent="0.25">
      <c r="A425" s="5" t="s">
        <v>37</v>
      </c>
      <c r="B425" s="765" t="s">
        <v>3005</v>
      </c>
      <c r="C425" s="766" t="s">
        <v>2954</v>
      </c>
      <c r="D425" s="767" t="s">
        <v>3007</v>
      </c>
      <c r="E425" s="765" t="s">
        <v>2957</v>
      </c>
      <c r="F425" s="767" t="s">
        <v>3009</v>
      </c>
    </row>
    <row r="426" spans="1:6" ht="15.6" customHeight="1" x14ac:dyDescent="0.25">
      <c r="A426" s="435" t="s">
        <v>57</v>
      </c>
      <c r="B426" s="436"/>
      <c r="C426" s="436"/>
      <c r="D426" s="551"/>
      <c r="E426" s="552"/>
      <c r="F426" s="436"/>
    </row>
    <row r="427" spans="1:6" ht="25.5" x14ac:dyDescent="0.25">
      <c r="A427" s="5" t="s">
        <v>39</v>
      </c>
      <c r="B427" s="1213" t="s">
        <v>2393</v>
      </c>
      <c r="C427" s="1213" t="s">
        <v>53</v>
      </c>
      <c r="D427" s="1215" t="s">
        <v>171</v>
      </c>
      <c r="E427" s="1225" t="s">
        <v>74</v>
      </c>
      <c r="F427" s="1238" t="s">
        <v>172</v>
      </c>
    </row>
    <row r="428" spans="1:6" ht="25.5" x14ac:dyDescent="0.25">
      <c r="A428" s="5" t="s">
        <v>38</v>
      </c>
      <c r="B428" s="1213" t="s">
        <v>2394</v>
      </c>
      <c r="C428" s="1213" t="s">
        <v>53</v>
      </c>
      <c r="D428" s="1215" t="s">
        <v>171</v>
      </c>
      <c r="E428" s="1225" t="s">
        <v>74</v>
      </c>
      <c r="F428" s="1238" t="s">
        <v>172</v>
      </c>
    </row>
    <row r="429" spans="1:6" ht="15.6" customHeight="1" x14ac:dyDescent="0.25">
      <c r="A429" s="72" t="s">
        <v>40</v>
      </c>
      <c r="B429" s="1204" t="s">
        <v>2395</v>
      </c>
      <c r="C429" s="1213" t="s">
        <v>53</v>
      </c>
      <c r="D429" s="1239" t="s">
        <v>3121</v>
      </c>
      <c r="E429" s="1205" t="s">
        <v>74</v>
      </c>
      <c r="F429" s="1240" t="s">
        <v>3122</v>
      </c>
    </row>
    <row r="430" spans="1:6" ht="15.6" customHeight="1" x14ac:dyDescent="0.25">
      <c r="A430" s="72" t="s">
        <v>41</v>
      </c>
      <c r="B430" s="1204" t="s">
        <v>2397</v>
      </c>
      <c r="C430" s="1213" t="s">
        <v>53</v>
      </c>
      <c r="D430" s="1239" t="s">
        <v>3121</v>
      </c>
      <c r="E430" s="1205" t="s">
        <v>74</v>
      </c>
      <c r="F430" s="1240" t="s">
        <v>3122</v>
      </c>
    </row>
    <row r="431" spans="1:6" s="8" customFormat="1" ht="15.6" customHeight="1" x14ac:dyDescent="0.25">
      <c r="A431" s="645" t="s">
        <v>2658</v>
      </c>
      <c r="B431" s="572"/>
      <c r="C431" s="14"/>
      <c r="D431" s="14"/>
      <c r="E431" s="14"/>
      <c r="F431" s="14"/>
    </row>
    <row r="432" spans="1:6" x14ac:dyDescent="0.25">
      <c r="A432" s="70" t="s">
        <v>34</v>
      </c>
      <c r="B432" s="848" t="s">
        <v>2016</v>
      </c>
      <c r="C432" s="849" t="s">
        <v>1896</v>
      </c>
      <c r="D432" s="850"/>
      <c r="E432" s="851" t="s">
        <v>1327</v>
      </c>
      <c r="F432" s="16"/>
    </row>
    <row r="433" spans="1:6" x14ac:dyDescent="0.25">
      <c r="A433" s="70" t="s">
        <v>35</v>
      </c>
      <c r="B433" s="848" t="s">
        <v>2016</v>
      </c>
      <c r="C433" s="849" t="s">
        <v>1896</v>
      </c>
      <c r="D433" s="850"/>
      <c r="E433" s="851" t="s">
        <v>1327</v>
      </c>
      <c r="F433" s="16"/>
    </row>
    <row r="434" spans="1:6" x14ac:dyDescent="0.25">
      <c r="A434" s="70" t="s">
        <v>36</v>
      </c>
      <c r="B434" s="849" t="s">
        <v>2015</v>
      </c>
      <c r="C434" s="849" t="s">
        <v>1898</v>
      </c>
      <c r="D434" s="850"/>
      <c r="E434" s="852" t="s">
        <v>1899</v>
      </c>
      <c r="F434" s="587"/>
    </row>
    <row r="435" spans="1:6" x14ac:dyDescent="0.25">
      <c r="A435" s="70" t="s">
        <v>37</v>
      </c>
      <c r="B435" s="849" t="s">
        <v>2015</v>
      </c>
      <c r="C435" s="849" t="s">
        <v>1898</v>
      </c>
      <c r="D435" s="850"/>
      <c r="E435" s="852" t="s">
        <v>1899</v>
      </c>
      <c r="F435" s="587"/>
    </row>
    <row r="436" spans="1:6" ht="15.6" customHeight="1" x14ac:dyDescent="0.25">
      <c r="A436" s="435" t="s">
        <v>57</v>
      </c>
      <c r="B436" s="436"/>
      <c r="C436" s="436"/>
      <c r="D436" s="551"/>
      <c r="E436" s="552"/>
      <c r="F436" s="436"/>
    </row>
    <row r="437" spans="1:6" ht="15.6" customHeight="1" x14ac:dyDescent="0.25">
      <c r="A437" s="5" t="s">
        <v>39</v>
      </c>
      <c r="B437" s="727" t="s">
        <v>3394</v>
      </c>
      <c r="C437" s="718" t="s">
        <v>3149</v>
      </c>
      <c r="D437" s="744" t="s">
        <v>3151</v>
      </c>
      <c r="E437" s="727" t="s">
        <v>3153</v>
      </c>
      <c r="F437" s="744" t="s">
        <v>3154</v>
      </c>
    </row>
    <row r="438" spans="1:6" ht="15.6" customHeight="1" x14ac:dyDescent="0.25">
      <c r="A438" s="5" t="s">
        <v>38</v>
      </c>
      <c r="B438" s="727" t="s">
        <v>3395</v>
      </c>
      <c r="C438" s="718" t="s">
        <v>3149</v>
      </c>
      <c r="D438" s="744" t="s">
        <v>3152</v>
      </c>
      <c r="E438" s="727" t="s">
        <v>3153</v>
      </c>
      <c r="F438" s="744" t="s">
        <v>3155</v>
      </c>
    </row>
    <row r="439" spans="1:6" ht="15.6" customHeight="1" x14ac:dyDescent="0.25">
      <c r="A439" s="72" t="s">
        <v>40</v>
      </c>
      <c r="B439" s="727" t="s">
        <v>3394</v>
      </c>
      <c r="C439" s="718" t="s">
        <v>3150</v>
      </c>
      <c r="D439" s="744" t="s">
        <v>3151</v>
      </c>
      <c r="E439" s="727" t="s">
        <v>3153</v>
      </c>
      <c r="F439" s="744" t="s">
        <v>3154</v>
      </c>
    </row>
    <row r="440" spans="1:6" ht="15.6" customHeight="1" x14ac:dyDescent="0.25">
      <c r="A440" s="72" t="s">
        <v>41</v>
      </c>
      <c r="B440" s="727" t="s">
        <v>3395</v>
      </c>
      <c r="C440" s="718" t="s">
        <v>3150</v>
      </c>
      <c r="D440" s="744" t="s">
        <v>3152</v>
      </c>
      <c r="E440" s="727" t="s">
        <v>3153</v>
      </c>
      <c r="F440" s="744" t="s">
        <v>3155</v>
      </c>
    </row>
    <row r="441" spans="1:6" s="8" customFormat="1" ht="15.6" customHeight="1" x14ac:dyDescent="0.25">
      <c r="A441" s="645" t="s">
        <v>2659</v>
      </c>
      <c r="B441" s="572"/>
      <c r="C441" s="14"/>
      <c r="D441" s="14"/>
      <c r="E441" s="14"/>
      <c r="F441" s="14"/>
    </row>
    <row r="442" spans="1:6" ht="15.6" customHeight="1" x14ac:dyDescent="0.25">
      <c r="A442" s="5" t="s">
        <v>34</v>
      </c>
      <c r="B442" s="759"/>
      <c r="C442" s="1170" t="s">
        <v>1991</v>
      </c>
      <c r="D442" s="1073"/>
      <c r="E442" s="1072"/>
      <c r="F442" s="1072"/>
    </row>
    <row r="443" spans="1:6" ht="15.6" customHeight="1" x14ac:dyDescent="0.25">
      <c r="A443" s="5" t="s">
        <v>35</v>
      </c>
      <c r="B443" s="1074"/>
      <c r="C443" s="1170" t="s">
        <v>1991</v>
      </c>
      <c r="D443" s="1076"/>
      <c r="E443" s="1072"/>
      <c r="F443" s="1075"/>
    </row>
    <row r="444" spans="1:6" ht="15.6" customHeight="1" x14ac:dyDescent="0.25">
      <c r="A444" s="5" t="s">
        <v>36</v>
      </c>
      <c r="B444" s="1190" t="s">
        <v>3034</v>
      </c>
      <c r="C444" s="1191" t="s">
        <v>2466</v>
      </c>
      <c r="D444" s="1192" t="s">
        <v>3044</v>
      </c>
      <c r="E444" s="1191" t="s">
        <v>2452</v>
      </c>
      <c r="F444" s="1193" t="s">
        <v>2464</v>
      </c>
    </row>
    <row r="445" spans="1:6" ht="15.6" customHeight="1" x14ac:dyDescent="0.25">
      <c r="A445" s="5" t="s">
        <v>37</v>
      </c>
      <c r="B445" s="1190" t="s">
        <v>3035</v>
      </c>
      <c r="C445" s="1191" t="s">
        <v>2466</v>
      </c>
      <c r="D445" s="1192" t="s">
        <v>3044</v>
      </c>
      <c r="E445" s="1191" t="s">
        <v>2452</v>
      </c>
      <c r="F445" s="1193" t="s">
        <v>2464</v>
      </c>
    </row>
    <row r="446" spans="1:6" ht="15.6" customHeight="1" x14ac:dyDescent="0.25">
      <c r="A446" s="435" t="s">
        <v>57</v>
      </c>
      <c r="B446" s="436"/>
      <c r="C446" s="436"/>
      <c r="D446" s="551"/>
      <c r="E446" s="552"/>
      <c r="F446" s="436"/>
    </row>
    <row r="447" spans="1:6" s="8" customFormat="1" ht="15.6" customHeight="1" x14ac:dyDescent="0.25">
      <c r="A447" s="18" t="s">
        <v>39</v>
      </c>
      <c r="B447" s="27"/>
      <c r="C447" s="697" t="s">
        <v>1991</v>
      </c>
      <c r="D447" s="604"/>
      <c r="E447" s="604"/>
      <c r="F447" s="604"/>
    </row>
    <row r="448" spans="1:6" s="8" customFormat="1" ht="15.6" customHeight="1" x14ac:dyDescent="0.25">
      <c r="A448" s="18" t="s">
        <v>38</v>
      </c>
      <c r="B448" s="578"/>
      <c r="C448" s="700" t="s">
        <v>1991</v>
      </c>
      <c r="D448" s="703"/>
      <c r="E448" s="703"/>
      <c r="F448" s="703"/>
    </row>
    <row r="449" spans="1:8" ht="15.6" customHeight="1" x14ac:dyDescent="0.25">
      <c r="A449" s="72" t="s">
        <v>40</v>
      </c>
      <c r="B449" s="1534" t="s">
        <v>2164</v>
      </c>
      <c r="C449" s="1534" t="s">
        <v>1986</v>
      </c>
      <c r="D449" s="44"/>
      <c r="E449" s="44"/>
      <c r="F449" s="44"/>
    </row>
    <row r="450" spans="1:8" ht="15.6" customHeight="1" x14ac:dyDescent="0.25">
      <c r="A450" s="72" t="s">
        <v>41</v>
      </c>
      <c r="B450" s="1534" t="s">
        <v>2164</v>
      </c>
      <c r="C450" s="1534" t="s">
        <v>1986</v>
      </c>
      <c r="D450" s="61"/>
      <c r="E450" s="61"/>
      <c r="F450" s="61"/>
    </row>
    <row r="451" spans="1:8" s="612" customFormat="1" ht="15.6" customHeight="1" x14ac:dyDescent="0.25">
      <c r="A451" s="59" t="s">
        <v>25</v>
      </c>
      <c r="B451" s="59"/>
      <c r="C451" s="59"/>
      <c r="D451" s="59"/>
      <c r="E451" s="59"/>
      <c r="F451" s="59"/>
    </row>
    <row r="452" spans="1:8" ht="15.6" customHeight="1" x14ac:dyDescent="0.25">
      <c r="A452" s="11" t="s">
        <v>3</v>
      </c>
      <c r="B452" s="11"/>
      <c r="C452" s="11"/>
      <c r="D452" s="11"/>
      <c r="E452" s="12"/>
      <c r="F452" s="11"/>
    </row>
    <row r="453" spans="1:8" s="8" customFormat="1" ht="15.6" customHeight="1" x14ac:dyDescent="0.25">
      <c r="A453" s="645" t="s">
        <v>2660</v>
      </c>
      <c r="B453" s="572"/>
      <c r="C453" s="14"/>
      <c r="D453" s="14"/>
      <c r="E453" s="14"/>
      <c r="F453" s="14"/>
    </row>
    <row r="454" spans="1:8" s="39" customFormat="1" ht="15.6" customHeight="1" x14ac:dyDescent="0.25">
      <c r="A454" s="5" t="s">
        <v>34</v>
      </c>
      <c r="B454" s="85" t="s">
        <v>1609</v>
      </c>
      <c r="C454" s="720" t="s">
        <v>1</v>
      </c>
      <c r="D454" s="1422" t="s">
        <v>3237</v>
      </c>
      <c r="E454" s="85" t="s">
        <v>1344</v>
      </c>
      <c r="F454" s="741" t="s">
        <v>1605</v>
      </c>
    </row>
    <row r="455" spans="1:8" s="39" customFormat="1" ht="15.6" customHeight="1" x14ac:dyDescent="0.25">
      <c r="A455" s="5" t="s">
        <v>35</v>
      </c>
      <c r="B455" s="85" t="s">
        <v>1612</v>
      </c>
      <c r="C455" s="720" t="s">
        <v>1</v>
      </c>
      <c r="D455" s="741" t="s">
        <v>2351</v>
      </c>
      <c r="E455" s="85" t="s">
        <v>1344</v>
      </c>
      <c r="F455" s="741" t="s">
        <v>2352</v>
      </c>
    </row>
    <row r="456" spans="1:8" ht="15.6" customHeight="1" x14ac:dyDescent="0.25">
      <c r="A456" s="5" t="s">
        <v>36</v>
      </c>
      <c r="B456" s="1559" t="s">
        <v>2046</v>
      </c>
      <c r="C456" s="1559" t="s">
        <v>1894</v>
      </c>
      <c r="D456" s="1559" t="s">
        <v>202</v>
      </c>
      <c r="E456" s="1560" t="s">
        <v>3453</v>
      </c>
      <c r="F456" s="1559" t="s">
        <v>204</v>
      </c>
      <c r="G456" s="39"/>
      <c r="H456" s="39"/>
    </row>
    <row r="457" spans="1:8" ht="15.6" customHeight="1" x14ac:dyDescent="0.25">
      <c r="A457" s="5" t="s">
        <v>37</v>
      </c>
      <c r="B457" s="1559" t="s">
        <v>2047</v>
      </c>
      <c r="C457" s="1559" t="s">
        <v>1894</v>
      </c>
      <c r="D457" s="1559" t="s">
        <v>206</v>
      </c>
      <c r="E457" s="1560" t="s">
        <v>3453</v>
      </c>
      <c r="F457" s="1559" t="s">
        <v>2484</v>
      </c>
      <c r="G457" s="39"/>
      <c r="H457" s="39"/>
    </row>
    <row r="458" spans="1:8" ht="15.6" customHeight="1" x14ac:dyDescent="0.25">
      <c r="A458" s="435" t="s">
        <v>57</v>
      </c>
      <c r="B458" s="436"/>
      <c r="C458" s="436"/>
      <c r="D458" s="551"/>
      <c r="E458" s="552"/>
      <c r="F458" s="436"/>
    </row>
    <row r="459" spans="1:8" ht="15.6" customHeight="1" x14ac:dyDescent="0.25">
      <c r="A459" s="5" t="s">
        <v>39</v>
      </c>
      <c r="B459" s="1560" t="s">
        <v>2073</v>
      </c>
      <c r="C459" s="1560" t="s">
        <v>1894</v>
      </c>
      <c r="D459" s="1560" t="s">
        <v>209</v>
      </c>
      <c r="E459" s="1560" t="s">
        <v>3453</v>
      </c>
      <c r="F459" s="1559" t="s">
        <v>210</v>
      </c>
    </row>
    <row r="460" spans="1:8" ht="15.6" customHeight="1" x14ac:dyDescent="0.25">
      <c r="A460" s="5" t="s">
        <v>38</v>
      </c>
      <c r="B460" s="1560" t="s">
        <v>2074</v>
      </c>
      <c r="C460" s="1560" t="s">
        <v>1894</v>
      </c>
      <c r="D460" s="1560" t="s">
        <v>2479</v>
      </c>
      <c r="E460" s="1560" t="s">
        <v>3453</v>
      </c>
      <c r="F460" s="1559" t="s">
        <v>213</v>
      </c>
    </row>
    <row r="461" spans="1:8" ht="15.6" customHeight="1" x14ac:dyDescent="0.25">
      <c r="A461" s="72" t="s">
        <v>40</v>
      </c>
      <c r="B461" s="1534" t="s">
        <v>2163</v>
      </c>
      <c r="C461" s="1535" t="s">
        <v>1990</v>
      </c>
      <c r="D461" s="75"/>
      <c r="E461" s="75"/>
      <c r="F461" s="75"/>
    </row>
    <row r="462" spans="1:8" ht="15.6" customHeight="1" x14ac:dyDescent="0.25">
      <c r="A462" s="72" t="s">
        <v>41</v>
      </c>
      <c r="B462" s="1534" t="s">
        <v>2163</v>
      </c>
      <c r="C462" s="1535" t="s">
        <v>1990</v>
      </c>
      <c r="D462" s="75"/>
      <c r="E462" s="75"/>
      <c r="F462" s="75"/>
    </row>
    <row r="463" spans="1:8" s="8" customFormat="1" ht="15.6" customHeight="1" x14ac:dyDescent="0.25">
      <c r="A463" s="645" t="s">
        <v>2661</v>
      </c>
      <c r="B463" s="572"/>
      <c r="C463" s="14"/>
      <c r="D463" s="14"/>
      <c r="E463" s="14"/>
      <c r="F463" s="14"/>
    </row>
    <row r="464" spans="1:8" ht="15.6" customHeight="1" x14ac:dyDescent="0.25">
      <c r="A464" s="5" t="s">
        <v>34</v>
      </c>
      <c r="B464" s="1209" t="s">
        <v>3123</v>
      </c>
      <c r="C464" s="1209" t="s">
        <v>53</v>
      </c>
      <c r="D464" s="1213" t="s">
        <v>2399</v>
      </c>
      <c r="E464" s="1209" t="s">
        <v>74</v>
      </c>
      <c r="F464" s="1241" t="s">
        <v>2400</v>
      </c>
    </row>
    <row r="465" spans="1:12" ht="15.6" customHeight="1" x14ac:dyDescent="0.25">
      <c r="A465" s="5" t="s">
        <v>35</v>
      </c>
      <c r="B465" s="1209" t="s">
        <v>3124</v>
      </c>
      <c r="C465" s="1209" t="s">
        <v>53</v>
      </c>
      <c r="D465" s="1213" t="s">
        <v>2399</v>
      </c>
      <c r="E465" s="1209" t="s">
        <v>74</v>
      </c>
      <c r="F465" s="1241" t="s">
        <v>2400</v>
      </c>
    </row>
    <row r="466" spans="1:12" s="8" customFormat="1" ht="15.6" customHeight="1" x14ac:dyDescent="0.25">
      <c r="A466" s="18" t="s">
        <v>36</v>
      </c>
      <c r="B466" s="85" t="s">
        <v>1618</v>
      </c>
      <c r="C466" s="720" t="s">
        <v>1</v>
      </c>
      <c r="D466" s="741" t="s">
        <v>2353</v>
      </c>
      <c r="E466" s="85" t="s">
        <v>1344</v>
      </c>
      <c r="F466" s="741" t="s">
        <v>2354</v>
      </c>
      <c r="G466" s="3"/>
      <c r="H466" s="3"/>
      <c r="I466" s="3"/>
      <c r="J466" s="3"/>
      <c r="K466" s="3"/>
      <c r="L466" s="3"/>
    </row>
    <row r="467" spans="1:12" s="8" customFormat="1" ht="15.6" customHeight="1" x14ac:dyDescent="0.25">
      <c r="A467" s="18" t="s">
        <v>37</v>
      </c>
      <c r="B467" s="85" t="s">
        <v>1621</v>
      </c>
      <c r="C467" s="720" t="s">
        <v>1</v>
      </c>
      <c r="D467" s="741" t="s">
        <v>2355</v>
      </c>
      <c r="E467" s="85" t="s">
        <v>1344</v>
      </c>
      <c r="F467" s="741" t="s">
        <v>1611</v>
      </c>
      <c r="G467" s="3"/>
      <c r="H467" s="3"/>
      <c r="I467" s="3"/>
      <c r="J467" s="3"/>
      <c r="K467" s="3"/>
      <c r="L467" s="3"/>
    </row>
    <row r="468" spans="1:12" ht="15.6" customHeight="1" x14ac:dyDescent="0.25">
      <c r="A468" s="435" t="s">
        <v>57</v>
      </c>
      <c r="B468" s="436"/>
      <c r="C468" s="436"/>
      <c r="D468" s="551"/>
      <c r="E468" s="552"/>
      <c r="F468" s="436"/>
    </row>
    <row r="469" spans="1:12" ht="15.6" customHeight="1" x14ac:dyDescent="0.25">
      <c r="A469" s="5" t="s">
        <v>39</v>
      </c>
      <c r="B469" s="1067" t="s">
        <v>1319</v>
      </c>
      <c r="C469" s="986" t="s">
        <v>5</v>
      </c>
      <c r="D469" s="1068" t="s">
        <v>1308</v>
      </c>
      <c r="E469" s="1067" t="s">
        <v>1170</v>
      </c>
      <c r="F469" s="1068" t="s">
        <v>1309</v>
      </c>
    </row>
    <row r="470" spans="1:12" ht="15.6" customHeight="1" x14ac:dyDescent="0.25">
      <c r="A470" s="5" t="s">
        <v>38</v>
      </c>
      <c r="B470" s="1067" t="s">
        <v>3356</v>
      </c>
      <c r="C470" s="986" t="s">
        <v>5</v>
      </c>
      <c r="D470" s="1068" t="s">
        <v>1311</v>
      </c>
      <c r="E470" s="1067" t="s">
        <v>1170</v>
      </c>
      <c r="F470" s="1068" t="s">
        <v>1312</v>
      </c>
    </row>
    <row r="471" spans="1:12" ht="15.6" customHeight="1" x14ac:dyDescent="0.25">
      <c r="A471" s="72" t="s">
        <v>40</v>
      </c>
      <c r="B471" s="1069" t="s">
        <v>3357</v>
      </c>
      <c r="C471" s="986" t="s">
        <v>5</v>
      </c>
      <c r="D471" s="1069" t="s">
        <v>2992</v>
      </c>
      <c r="E471" s="1069" t="s">
        <v>1170</v>
      </c>
      <c r="F471" s="1069" t="s">
        <v>2993</v>
      </c>
    </row>
    <row r="472" spans="1:12" ht="15.6" customHeight="1" x14ac:dyDescent="0.25">
      <c r="A472" s="72" t="s">
        <v>41</v>
      </c>
      <c r="B472" s="61"/>
      <c r="C472" s="38" t="s">
        <v>1991</v>
      </c>
      <c r="D472" s="61"/>
      <c r="E472" s="61"/>
      <c r="F472" s="61"/>
    </row>
    <row r="473" spans="1:12" s="8" customFormat="1" ht="15.6" customHeight="1" x14ac:dyDescent="0.25">
      <c r="A473" s="645" t="s">
        <v>2662</v>
      </c>
      <c r="B473" s="572"/>
      <c r="C473" s="14"/>
      <c r="D473" s="14"/>
      <c r="E473" s="14"/>
      <c r="F473" s="14"/>
    </row>
    <row r="474" spans="1:12" ht="15.6" customHeight="1" x14ac:dyDescent="0.25">
      <c r="A474" s="5" t="s">
        <v>34</v>
      </c>
      <c r="B474" s="1429"/>
      <c r="C474" s="32" t="s">
        <v>1991</v>
      </c>
      <c r="D474" s="21"/>
      <c r="E474" s="562"/>
      <c r="F474" s="61"/>
    </row>
    <row r="475" spans="1:12" ht="15.6" customHeight="1" x14ac:dyDescent="0.25">
      <c r="A475" s="5" t="s">
        <v>35</v>
      </c>
      <c r="B475" s="32"/>
      <c r="C475" s="32" t="s">
        <v>1991</v>
      </c>
      <c r="D475" s="21"/>
      <c r="E475" s="562"/>
      <c r="F475" s="61"/>
    </row>
    <row r="476" spans="1:12" ht="15.6" customHeight="1" x14ac:dyDescent="0.25">
      <c r="A476" s="5" t="s">
        <v>36</v>
      </c>
      <c r="B476" s="830" t="s">
        <v>2065</v>
      </c>
      <c r="C476" s="830" t="s">
        <v>20</v>
      </c>
      <c r="D476" s="830" t="s">
        <v>408</v>
      </c>
      <c r="E476" s="830" t="s">
        <v>2172</v>
      </c>
      <c r="F476" s="830" t="s">
        <v>2379</v>
      </c>
    </row>
    <row r="477" spans="1:12" ht="15.6" customHeight="1" x14ac:dyDescent="0.25">
      <c r="A477" s="5" t="s">
        <v>37</v>
      </c>
      <c r="B477" s="830" t="s">
        <v>2066</v>
      </c>
      <c r="C477" s="830" t="s">
        <v>20</v>
      </c>
      <c r="D477" s="830" t="s">
        <v>411</v>
      </c>
      <c r="E477" s="830" t="s">
        <v>2172</v>
      </c>
      <c r="F477" s="830" t="s">
        <v>2379</v>
      </c>
    </row>
    <row r="478" spans="1:12" ht="15.6" customHeight="1" x14ac:dyDescent="0.25">
      <c r="A478" s="435" t="s">
        <v>57</v>
      </c>
      <c r="B478" s="436"/>
      <c r="C478" s="436"/>
      <c r="D478" s="551"/>
      <c r="E478" s="552"/>
      <c r="F478" s="436"/>
    </row>
    <row r="479" spans="1:12" ht="15.6" customHeight="1" x14ac:dyDescent="0.25">
      <c r="A479" s="5" t="s">
        <v>39</v>
      </c>
      <c r="B479" s="61"/>
      <c r="C479" s="61"/>
      <c r="D479" s="61"/>
      <c r="E479" s="61"/>
    </row>
    <row r="480" spans="1:12" ht="15.6" customHeight="1" x14ac:dyDescent="0.25">
      <c r="A480" s="5" t="s">
        <v>38</v>
      </c>
      <c r="B480" s="61"/>
      <c r="C480" s="61"/>
      <c r="D480" s="61"/>
      <c r="E480" s="61"/>
    </row>
    <row r="481" spans="1:6" ht="15.6" customHeight="1" x14ac:dyDescent="0.25">
      <c r="A481" s="72" t="s">
        <v>40</v>
      </c>
      <c r="B481" s="1535" t="s">
        <v>2165</v>
      </c>
      <c r="C481" s="1536" t="s">
        <v>1988</v>
      </c>
      <c r="D481" s="61"/>
      <c r="E481" s="61"/>
      <c r="F481" s="61"/>
    </row>
    <row r="482" spans="1:6" ht="15.6" customHeight="1" x14ac:dyDescent="0.25">
      <c r="A482" s="72" t="s">
        <v>41</v>
      </c>
      <c r="B482" s="1535" t="s">
        <v>2165</v>
      </c>
      <c r="C482" s="1536" t="s">
        <v>1988</v>
      </c>
      <c r="D482" s="61"/>
      <c r="E482" s="61"/>
      <c r="F482" s="61"/>
    </row>
    <row r="483" spans="1:6" s="8" customFormat="1" ht="15.6" customHeight="1" x14ac:dyDescent="0.25">
      <c r="A483" s="645" t="s">
        <v>2663</v>
      </c>
      <c r="B483" s="572"/>
      <c r="C483" s="14"/>
      <c r="D483" s="14"/>
      <c r="E483" s="14"/>
      <c r="F483" s="14"/>
    </row>
    <row r="484" spans="1:6" x14ac:dyDescent="0.25">
      <c r="A484" s="70" t="s">
        <v>34</v>
      </c>
      <c r="B484" s="848" t="s">
        <v>2016</v>
      </c>
      <c r="C484" s="849" t="s">
        <v>1896</v>
      </c>
      <c r="D484" s="850"/>
      <c r="E484" s="851" t="s">
        <v>1327</v>
      </c>
      <c r="F484" s="16"/>
    </row>
    <row r="485" spans="1:6" x14ac:dyDescent="0.25">
      <c r="A485" s="70" t="s">
        <v>35</v>
      </c>
      <c r="B485" s="848" t="s">
        <v>2016</v>
      </c>
      <c r="C485" s="849" t="s">
        <v>1896</v>
      </c>
      <c r="D485" s="850"/>
      <c r="E485" s="851" t="s">
        <v>1327</v>
      </c>
      <c r="F485" s="16"/>
    </row>
    <row r="486" spans="1:6" x14ac:dyDescent="0.25">
      <c r="A486" s="70" t="s">
        <v>36</v>
      </c>
      <c r="B486" s="849" t="s">
        <v>2015</v>
      </c>
      <c r="C486" s="849" t="s">
        <v>1898</v>
      </c>
      <c r="D486" s="850"/>
      <c r="E486" s="852" t="s">
        <v>1899</v>
      </c>
      <c r="F486" s="587"/>
    </row>
    <row r="487" spans="1:6" x14ac:dyDescent="0.25">
      <c r="A487" s="70" t="s">
        <v>37</v>
      </c>
      <c r="B487" s="849" t="s">
        <v>2015</v>
      </c>
      <c r="C487" s="849" t="s">
        <v>1898</v>
      </c>
      <c r="D487" s="850"/>
      <c r="E487" s="852" t="s">
        <v>1899</v>
      </c>
      <c r="F487" s="587"/>
    </row>
    <row r="488" spans="1:6" ht="15.6" customHeight="1" x14ac:dyDescent="0.25">
      <c r="A488" s="435" t="s">
        <v>57</v>
      </c>
      <c r="B488" s="1415"/>
      <c r="C488" s="1415"/>
      <c r="D488" s="551"/>
      <c r="E488" s="552"/>
      <c r="F488" s="436"/>
    </row>
    <row r="489" spans="1:6" ht="15.6" customHeight="1" x14ac:dyDescent="0.25">
      <c r="A489" s="5" t="s">
        <v>39</v>
      </c>
      <c r="B489" s="718" t="s">
        <v>3396</v>
      </c>
      <c r="C489" s="762" t="s">
        <v>2996</v>
      </c>
      <c r="D489" s="761" t="s">
        <v>2998</v>
      </c>
      <c r="E489" s="762" t="s">
        <v>3000</v>
      </c>
      <c r="F489" s="762" t="s">
        <v>3001</v>
      </c>
    </row>
    <row r="490" spans="1:6" ht="15.6" customHeight="1" x14ac:dyDescent="0.25">
      <c r="A490" s="5" t="s">
        <v>38</v>
      </c>
      <c r="B490" s="718" t="s">
        <v>3397</v>
      </c>
      <c r="C490" s="762" t="s">
        <v>2996</v>
      </c>
      <c r="D490" s="761" t="s">
        <v>2999</v>
      </c>
      <c r="E490" s="762" t="s">
        <v>3000</v>
      </c>
      <c r="F490" s="762" t="s">
        <v>3002</v>
      </c>
    </row>
    <row r="491" spans="1:6" ht="15.6" customHeight="1" x14ac:dyDescent="0.25">
      <c r="A491" s="72" t="s">
        <v>40</v>
      </c>
      <c r="B491" s="718" t="s">
        <v>3396</v>
      </c>
      <c r="C491" s="727" t="s">
        <v>2997</v>
      </c>
      <c r="D491" s="1418" t="s">
        <v>2998</v>
      </c>
      <c r="E491" s="762" t="s">
        <v>3000</v>
      </c>
      <c r="F491" s="762" t="s">
        <v>3001</v>
      </c>
    </row>
    <row r="492" spans="1:6" ht="15.6" customHeight="1" x14ac:dyDescent="0.25">
      <c r="A492" s="72" t="s">
        <v>41</v>
      </c>
      <c r="B492" s="718" t="s">
        <v>3397</v>
      </c>
      <c r="C492" s="727" t="s">
        <v>2997</v>
      </c>
      <c r="D492" s="1418" t="s">
        <v>2999</v>
      </c>
      <c r="E492" s="762" t="s">
        <v>3000</v>
      </c>
      <c r="F492" s="762" t="s">
        <v>3002</v>
      </c>
    </row>
    <row r="493" spans="1:6" s="8" customFormat="1" ht="15.6" customHeight="1" x14ac:dyDescent="0.25">
      <c r="A493" s="645" t="s">
        <v>2664</v>
      </c>
      <c r="B493" s="1416"/>
      <c r="C493" s="641"/>
      <c r="D493" s="14"/>
      <c r="E493" s="14"/>
      <c r="F493" s="14"/>
    </row>
    <row r="494" spans="1:6" ht="15.6" customHeight="1" x14ac:dyDescent="0.25">
      <c r="A494" s="5" t="s">
        <v>34</v>
      </c>
      <c r="B494" s="61"/>
      <c r="C494" s="61"/>
      <c r="D494" s="61"/>
      <c r="E494" s="61"/>
    </row>
    <row r="495" spans="1:6" ht="15.6" customHeight="1" x14ac:dyDescent="0.25">
      <c r="A495" s="5" t="s">
        <v>35</v>
      </c>
      <c r="B495" s="61"/>
      <c r="C495" s="61"/>
      <c r="D495" s="61"/>
      <c r="E495" s="61"/>
    </row>
    <row r="496" spans="1:6" ht="15.6" customHeight="1" x14ac:dyDescent="0.25">
      <c r="A496" s="5" t="s">
        <v>36</v>
      </c>
      <c r="B496" s="61"/>
      <c r="C496" s="61"/>
      <c r="D496" s="61"/>
      <c r="E496" s="61"/>
    </row>
    <row r="497" spans="1:7" ht="15.6" customHeight="1" x14ac:dyDescent="0.25">
      <c r="A497" s="5" t="s">
        <v>37</v>
      </c>
      <c r="B497" s="61"/>
      <c r="C497" s="61"/>
      <c r="D497" s="61"/>
      <c r="E497" s="61"/>
    </row>
    <row r="498" spans="1:7" ht="15.6" customHeight="1" x14ac:dyDescent="0.25">
      <c r="A498" s="435" t="s">
        <v>57</v>
      </c>
      <c r="B498" s="601"/>
      <c r="C498" s="601"/>
      <c r="D498" s="601"/>
      <c r="E498" s="552"/>
      <c r="F498" s="436"/>
    </row>
    <row r="499" spans="1:7" s="8" customFormat="1" ht="15.6" customHeight="1" x14ac:dyDescent="0.25">
      <c r="A499" s="18" t="s">
        <v>39</v>
      </c>
      <c r="B499" s="815" t="s">
        <v>2067</v>
      </c>
      <c r="C499" s="1305" t="s">
        <v>20</v>
      </c>
      <c r="D499" s="1306" t="s">
        <v>413</v>
      </c>
      <c r="E499" s="834" t="s">
        <v>2172</v>
      </c>
      <c r="F499" s="834" t="s">
        <v>2380</v>
      </c>
    </row>
    <row r="500" spans="1:7" s="8" customFormat="1" ht="15.6" customHeight="1" x14ac:dyDescent="0.25">
      <c r="A500" s="18" t="s">
        <v>38</v>
      </c>
      <c r="B500" s="1307" t="s">
        <v>2068</v>
      </c>
      <c r="C500" s="815" t="s">
        <v>20</v>
      </c>
      <c r="D500" s="1308" t="s">
        <v>416</v>
      </c>
      <c r="E500" s="834" t="s">
        <v>2172</v>
      </c>
      <c r="F500" s="834" t="s">
        <v>2381</v>
      </c>
    </row>
    <row r="501" spans="1:7" ht="15.6" customHeight="1" x14ac:dyDescent="0.25">
      <c r="A501" s="72" t="s">
        <v>40</v>
      </c>
      <c r="B501" s="1534" t="s">
        <v>2164</v>
      </c>
      <c r="C501" s="1534" t="s">
        <v>1986</v>
      </c>
      <c r="D501" s="32"/>
      <c r="E501" s="61"/>
      <c r="F501" s="61"/>
    </row>
    <row r="502" spans="1:7" ht="15.6" customHeight="1" x14ac:dyDescent="0.25">
      <c r="A502" s="72" t="s">
        <v>41</v>
      </c>
      <c r="B502" s="1534" t="s">
        <v>2164</v>
      </c>
      <c r="C502" s="1534" t="s">
        <v>1986</v>
      </c>
      <c r="D502" s="78"/>
      <c r="E502" s="61"/>
      <c r="F502" s="61"/>
    </row>
    <row r="503" spans="1:7" s="612" customFormat="1" ht="15.6" customHeight="1" x14ac:dyDescent="0.25">
      <c r="A503" s="59" t="s">
        <v>2665</v>
      </c>
      <c r="B503" s="59"/>
      <c r="C503" s="59"/>
      <c r="D503" s="59"/>
      <c r="E503" s="59"/>
      <c r="F503" s="59"/>
    </row>
    <row r="504" spans="1:7" ht="15.6" customHeight="1" x14ac:dyDescent="0.25">
      <c r="A504" s="11" t="s">
        <v>3</v>
      </c>
      <c r="B504" s="11"/>
      <c r="C504" s="11"/>
      <c r="D504" s="11"/>
      <c r="E504" s="12"/>
      <c r="F504" s="11"/>
    </row>
    <row r="505" spans="1:7" s="8" customFormat="1" ht="15.6" customHeight="1" x14ac:dyDescent="0.25">
      <c r="A505" s="645" t="s">
        <v>2666</v>
      </c>
      <c r="B505" s="572"/>
      <c r="C505" s="14"/>
      <c r="D505" s="14"/>
      <c r="E505" s="14"/>
      <c r="F505" s="14"/>
    </row>
    <row r="506" spans="1:7" s="39" customFormat="1" ht="15.6" customHeight="1" x14ac:dyDescent="0.25">
      <c r="A506" s="5" t="s">
        <v>34</v>
      </c>
      <c r="B506" s="44"/>
      <c r="C506" s="1419"/>
      <c r="D506" s="44"/>
      <c r="E506" s="44"/>
      <c r="F506" s="44"/>
      <c r="G506" s="516"/>
    </row>
    <row r="507" spans="1:7" s="39" customFormat="1" ht="15.6" customHeight="1" x14ac:dyDescent="0.25">
      <c r="A507" s="5" t="s">
        <v>35</v>
      </c>
      <c r="B507" s="44"/>
      <c r="C507" s="1419"/>
      <c r="D507" s="44"/>
      <c r="E507" s="44"/>
      <c r="F507" s="44"/>
      <c r="G507" s="516"/>
    </row>
    <row r="508" spans="1:7" ht="15.6" customHeight="1" x14ac:dyDescent="0.25">
      <c r="A508" s="5" t="s">
        <v>36</v>
      </c>
      <c r="B508" s="5"/>
      <c r="C508" s="5"/>
      <c r="D508" s="5"/>
      <c r="E508" s="5"/>
      <c r="F508" s="5"/>
    </row>
    <row r="509" spans="1:7" ht="15.6" customHeight="1" x14ac:dyDescent="0.25">
      <c r="A509" s="5" t="s">
        <v>37</v>
      </c>
      <c r="B509" s="5"/>
      <c r="C509" s="5"/>
      <c r="D509" s="5"/>
      <c r="E509" s="5"/>
      <c r="F509" s="5"/>
    </row>
    <row r="510" spans="1:7" ht="15.6" customHeight="1" x14ac:dyDescent="0.25">
      <c r="A510" s="435" t="s">
        <v>57</v>
      </c>
      <c r="B510" s="435"/>
      <c r="C510" s="435"/>
      <c r="D510" s="435"/>
      <c r="E510" s="435"/>
      <c r="F510" s="435"/>
    </row>
    <row r="511" spans="1:7" ht="15.6" customHeight="1" x14ac:dyDescent="0.25">
      <c r="A511" s="5" t="s">
        <v>39</v>
      </c>
      <c r="B511" s="5"/>
      <c r="C511" s="5"/>
      <c r="D511" s="5"/>
      <c r="E511" s="5"/>
      <c r="F511" s="5"/>
    </row>
    <row r="512" spans="1:7" ht="15.6" customHeight="1" x14ac:dyDescent="0.25">
      <c r="A512" s="5" t="s">
        <v>38</v>
      </c>
      <c r="B512" s="5"/>
      <c r="C512" s="5"/>
      <c r="D512" s="5"/>
      <c r="E512" s="5"/>
      <c r="F512" s="5"/>
    </row>
    <row r="513" spans="1:12" ht="15.6" customHeight="1" x14ac:dyDescent="0.25">
      <c r="A513" s="72" t="s">
        <v>40</v>
      </c>
      <c r="B513" s="1534" t="s">
        <v>2163</v>
      </c>
      <c r="C513" s="1535" t="s">
        <v>1990</v>
      </c>
      <c r="D513" s="72"/>
      <c r="E513" s="72"/>
      <c r="F513" s="72"/>
    </row>
    <row r="514" spans="1:12" ht="15.6" customHeight="1" x14ac:dyDescent="0.25">
      <c r="A514" s="72" t="s">
        <v>41</v>
      </c>
      <c r="B514" s="1534" t="s">
        <v>2163</v>
      </c>
      <c r="C514" s="1535" t="s">
        <v>1990</v>
      </c>
      <c r="D514" s="72"/>
      <c r="E514" s="72"/>
      <c r="F514" s="72"/>
    </row>
    <row r="515" spans="1:12" s="8" customFormat="1" ht="15.6" customHeight="1" x14ac:dyDescent="0.25">
      <c r="A515" s="645" t="s">
        <v>2667</v>
      </c>
      <c r="B515" s="572"/>
      <c r="C515" s="14"/>
      <c r="D515" s="14"/>
      <c r="E515" s="14"/>
      <c r="F515" s="14"/>
    </row>
    <row r="516" spans="1:12" ht="15.6" customHeight="1" x14ac:dyDescent="0.25">
      <c r="A516" s="5" t="s">
        <v>34</v>
      </c>
      <c r="B516" s="1711" t="s">
        <v>3427</v>
      </c>
      <c r="C516" s="5"/>
      <c r="D516" s="5"/>
      <c r="E516" s="5"/>
      <c r="F516" s="5"/>
    </row>
    <row r="517" spans="1:12" ht="15.6" customHeight="1" x14ac:dyDescent="0.25">
      <c r="A517" s="5" t="s">
        <v>35</v>
      </c>
      <c r="B517" s="1712"/>
      <c r="C517" s="5"/>
      <c r="D517" s="5"/>
      <c r="E517" s="5"/>
      <c r="F517" s="5"/>
    </row>
    <row r="518" spans="1:12" s="8" customFormat="1" ht="15.6" customHeight="1" x14ac:dyDescent="0.25">
      <c r="A518" s="18" t="s">
        <v>36</v>
      </c>
      <c r="B518" s="1712"/>
      <c r="C518" s="18"/>
      <c r="D518" s="18"/>
      <c r="E518" s="18"/>
      <c r="F518" s="18"/>
      <c r="G518" s="3"/>
      <c r="H518" s="3"/>
      <c r="I518" s="3"/>
      <c r="J518" s="3"/>
      <c r="K518" s="3"/>
      <c r="L518" s="3"/>
    </row>
    <row r="519" spans="1:12" s="8" customFormat="1" ht="15.6" customHeight="1" x14ac:dyDescent="0.25">
      <c r="A519" s="18" t="s">
        <v>37</v>
      </c>
      <c r="B519" s="1712"/>
      <c r="C519" s="18"/>
      <c r="D519" s="18"/>
      <c r="E519" s="18"/>
      <c r="F519" s="18"/>
      <c r="G519" s="3"/>
      <c r="H519" s="3"/>
      <c r="I519" s="3"/>
      <c r="J519" s="3"/>
      <c r="K519" s="3"/>
      <c r="L519" s="3"/>
    </row>
    <row r="520" spans="1:12" ht="15.6" customHeight="1" x14ac:dyDescent="0.25">
      <c r="A520" s="435" t="s">
        <v>57</v>
      </c>
      <c r="B520" s="1712"/>
      <c r="C520" s="435"/>
      <c r="D520" s="435"/>
      <c r="E520" s="435"/>
      <c r="F520" s="435"/>
    </row>
    <row r="521" spans="1:12" ht="15.6" customHeight="1" x14ac:dyDescent="0.25">
      <c r="A521" s="5" t="s">
        <v>39</v>
      </c>
      <c r="B521" s="1712"/>
      <c r="C521" s="5"/>
      <c r="D521" s="5"/>
      <c r="E521" s="5"/>
    </row>
    <row r="522" spans="1:12" ht="15.6" customHeight="1" x14ac:dyDescent="0.25">
      <c r="A522" s="5" t="s">
        <v>38</v>
      </c>
      <c r="B522" s="1712"/>
      <c r="C522" s="5"/>
      <c r="D522" s="5"/>
      <c r="E522" s="5"/>
    </row>
    <row r="523" spans="1:12" ht="15.6" customHeight="1" x14ac:dyDescent="0.25">
      <c r="A523" s="72" t="s">
        <v>40</v>
      </c>
      <c r="B523" s="1712"/>
      <c r="C523" s="72"/>
      <c r="D523" s="72"/>
      <c r="E523" s="72"/>
    </row>
    <row r="524" spans="1:12" ht="15.6" customHeight="1" x14ac:dyDescent="0.25">
      <c r="A524" s="72" t="s">
        <v>41</v>
      </c>
      <c r="B524" s="1713"/>
      <c r="C524" s="72"/>
      <c r="D524" s="72"/>
      <c r="E524" s="72"/>
      <c r="F524" s="72"/>
    </row>
    <row r="525" spans="1:12" s="8" customFormat="1" ht="15.6" customHeight="1" x14ac:dyDescent="0.25">
      <c r="A525" s="645" t="s">
        <v>2668</v>
      </c>
      <c r="B525" s="572"/>
      <c r="C525" s="14"/>
      <c r="D525" s="14"/>
      <c r="E525" s="14"/>
      <c r="F525" s="14"/>
    </row>
    <row r="526" spans="1:12" ht="15.6" customHeight="1" x14ac:dyDescent="0.25">
      <c r="A526" s="5" t="s">
        <v>34</v>
      </c>
      <c r="B526" s="85" t="s">
        <v>1624</v>
      </c>
      <c r="C526" s="720" t="s">
        <v>1</v>
      </c>
      <c r="D526" s="1422" t="s">
        <v>2356</v>
      </c>
      <c r="E526" s="85" t="s">
        <v>1350</v>
      </c>
      <c r="F526" s="741" t="s">
        <v>2357</v>
      </c>
    </row>
    <row r="527" spans="1:12" ht="15.6" customHeight="1" x14ac:dyDescent="0.25">
      <c r="A527" s="5" t="s">
        <v>35</v>
      </c>
      <c r="B527" s="85" t="s">
        <v>1627</v>
      </c>
      <c r="C527" s="720" t="s">
        <v>1</v>
      </c>
      <c r="D527" s="1422" t="s">
        <v>2752</v>
      </c>
      <c r="E527" s="85" t="s">
        <v>1350</v>
      </c>
      <c r="F527" s="741" t="s">
        <v>2358</v>
      </c>
    </row>
    <row r="528" spans="1:12" ht="15.6" customHeight="1" x14ac:dyDescent="0.25">
      <c r="A528" s="5" t="s">
        <v>36</v>
      </c>
      <c r="B528" s="1560" t="s">
        <v>2075</v>
      </c>
      <c r="C528" s="1560" t="s">
        <v>1894</v>
      </c>
      <c r="D528" s="1560" t="s">
        <v>2480</v>
      </c>
      <c r="E528" s="1560" t="s">
        <v>3453</v>
      </c>
      <c r="F528" s="1559" t="s">
        <v>216</v>
      </c>
    </row>
    <row r="529" spans="1:6" ht="15.6" customHeight="1" x14ac:dyDescent="0.25">
      <c r="A529" s="5" t="s">
        <v>37</v>
      </c>
      <c r="B529" s="1560" t="s">
        <v>2077</v>
      </c>
      <c r="C529" s="1560" t="s">
        <v>1894</v>
      </c>
      <c r="D529" s="1560" t="s">
        <v>218</v>
      </c>
      <c r="E529" s="1560" t="s">
        <v>3453</v>
      </c>
      <c r="F529" s="1559" t="s">
        <v>219</v>
      </c>
    </row>
    <row r="530" spans="1:6" ht="15.6" customHeight="1" x14ac:dyDescent="0.25">
      <c r="A530" s="435" t="s">
        <v>57</v>
      </c>
      <c r="B530" s="436"/>
      <c r="C530" s="436"/>
      <c r="D530" s="551"/>
      <c r="E530" s="552"/>
      <c r="F530" s="436"/>
    </row>
    <row r="531" spans="1:6" ht="15.6" customHeight="1" x14ac:dyDescent="0.25">
      <c r="A531" s="5" t="s">
        <v>39</v>
      </c>
      <c r="B531" s="1561" t="s">
        <v>2076</v>
      </c>
      <c r="C531" s="1561" t="s">
        <v>1894</v>
      </c>
      <c r="D531" s="1561" t="s">
        <v>2481</v>
      </c>
      <c r="E531" s="1560" t="s">
        <v>3453</v>
      </c>
      <c r="F531" s="1559" t="s">
        <v>222</v>
      </c>
    </row>
    <row r="532" spans="1:6" ht="15.6" customHeight="1" x14ac:dyDescent="0.25">
      <c r="A532" s="5" t="s">
        <v>38</v>
      </c>
      <c r="E532" s="38"/>
      <c r="F532" s="894"/>
    </row>
    <row r="533" spans="1:6" ht="15.6" customHeight="1" x14ac:dyDescent="0.25">
      <c r="A533" s="72" t="s">
        <v>40</v>
      </c>
      <c r="B533" s="1535" t="s">
        <v>2165</v>
      </c>
      <c r="C533" s="1536" t="s">
        <v>1988</v>
      </c>
      <c r="D533" s="79"/>
      <c r="E533" s="79"/>
    </row>
    <row r="534" spans="1:6" ht="15.6" customHeight="1" x14ac:dyDescent="0.25">
      <c r="A534" s="72" t="s">
        <v>41</v>
      </c>
      <c r="B534" s="1535" t="s">
        <v>2165</v>
      </c>
      <c r="C534" s="1536" t="s">
        <v>1988</v>
      </c>
      <c r="D534" s="79"/>
      <c r="E534" s="79"/>
      <c r="F534" s="79"/>
    </row>
    <row r="535" spans="1:6" s="8" customFormat="1" ht="15.6" customHeight="1" x14ac:dyDescent="0.25">
      <c r="A535" s="645" t="s">
        <v>2669</v>
      </c>
      <c r="B535" s="572"/>
      <c r="C535" s="14"/>
      <c r="D535" s="14"/>
      <c r="E535" s="14"/>
      <c r="F535" s="14"/>
    </row>
    <row r="536" spans="1:6" x14ac:dyDescent="0.25">
      <c r="A536" s="70" t="s">
        <v>34</v>
      </c>
      <c r="B536" s="848" t="s">
        <v>2016</v>
      </c>
      <c r="C536" s="849" t="s">
        <v>1896</v>
      </c>
      <c r="D536" s="850"/>
      <c r="E536" s="851" t="s">
        <v>1327</v>
      </c>
      <c r="F536" s="16"/>
    </row>
    <row r="537" spans="1:6" x14ac:dyDescent="0.25">
      <c r="A537" s="70" t="s">
        <v>35</v>
      </c>
      <c r="B537" s="848" t="s">
        <v>2016</v>
      </c>
      <c r="C537" s="849" t="s">
        <v>1896</v>
      </c>
      <c r="D537" s="850"/>
      <c r="E537" s="851" t="s">
        <v>1327</v>
      </c>
      <c r="F537" s="16"/>
    </row>
    <row r="538" spans="1:6" x14ac:dyDescent="0.25">
      <c r="A538" s="70" t="s">
        <v>36</v>
      </c>
      <c r="B538" s="849" t="s">
        <v>2015</v>
      </c>
      <c r="C538" s="849" t="s">
        <v>1898</v>
      </c>
      <c r="D538" s="850"/>
      <c r="E538" s="852" t="s">
        <v>1899</v>
      </c>
      <c r="F538" s="587"/>
    </row>
    <row r="539" spans="1:6" x14ac:dyDescent="0.25">
      <c r="A539" s="70" t="s">
        <v>37</v>
      </c>
      <c r="B539" s="849" t="s">
        <v>2015</v>
      </c>
      <c r="C539" s="849" t="s">
        <v>1898</v>
      </c>
      <c r="D539" s="850"/>
      <c r="E539" s="852" t="s">
        <v>1899</v>
      </c>
      <c r="F539" s="587"/>
    </row>
    <row r="540" spans="1:6" ht="15.6" customHeight="1" x14ac:dyDescent="0.25">
      <c r="A540" s="435" t="s">
        <v>57</v>
      </c>
      <c r="B540" s="436"/>
      <c r="C540" s="436"/>
      <c r="D540" s="551"/>
      <c r="E540" s="552"/>
      <c r="F540" s="436"/>
    </row>
    <row r="541" spans="1:6" ht="15.6" customHeight="1" x14ac:dyDescent="0.25">
      <c r="A541" s="5" t="s">
        <v>39</v>
      </c>
      <c r="B541" s="718" t="s">
        <v>3398</v>
      </c>
      <c r="C541" s="718" t="s">
        <v>2799</v>
      </c>
      <c r="D541" s="718" t="s">
        <v>2871</v>
      </c>
      <c r="E541" s="727" t="s">
        <v>2862</v>
      </c>
      <c r="F541" s="718" t="s">
        <v>2875</v>
      </c>
    </row>
    <row r="542" spans="1:6" ht="15.6" customHeight="1" x14ac:dyDescent="0.25">
      <c r="A542" s="5" t="s">
        <v>38</v>
      </c>
      <c r="B542" s="718" t="s">
        <v>3399</v>
      </c>
      <c r="C542" s="727" t="s">
        <v>2799</v>
      </c>
      <c r="D542" s="718" t="s">
        <v>2871</v>
      </c>
      <c r="E542" s="727" t="s">
        <v>2862</v>
      </c>
      <c r="F542" s="718" t="s">
        <v>2875</v>
      </c>
    </row>
    <row r="543" spans="1:6" ht="15.6" customHeight="1" x14ac:dyDescent="0.25">
      <c r="A543" s="72" t="s">
        <v>40</v>
      </c>
      <c r="B543" s="718" t="s">
        <v>3398</v>
      </c>
      <c r="C543" s="718" t="s">
        <v>2800</v>
      </c>
      <c r="D543" s="718" t="s">
        <v>2871</v>
      </c>
      <c r="E543" s="727" t="s">
        <v>2862</v>
      </c>
      <c r="F543" s="718" t="s">
        <v>2875</v>
      </c>
    </row>
    <row r="544" spans="1:6" ht="15.6" customHeight="1" x14ac:dyDescent="0.25">
      <c r="A544" s="72" t="s">
        <v>41</v>
      </c>
      <c r="B544" s="718" t="s">
        <v>3399</v>
      </c>
      <c r="C544" s="718" t="s">
        <v>2800</v>
      </c>
      <c r="D544" s="718" t="s">
        <v>2871</v>
      </c>
      <c r="E544" s="727" t="s">
        <v>2862</v>
      </c>
      <c r="F544" s="718" t="s">
        <v>2875</v>
      </c>
    </row>
    <row r="545" spans="1:7" s="8" customFormat="1" ht="15.6" customHeight="1" x14ac:dyDescent="0.25">
      <c r="A545" s="645" t="s">
        <v>2670</v>
      </c>
      <c r="B545" s="572"/>
      <c r="C545" s="14"/>
      <c r="D545" s="14"/>
      <c r="E545" s="14"/>
      <c r="F545" s="14"/>
    </row>
    <row r="546" spans="1:7" ht="15.6" customHeight="1" x14ac:dyDescent="0.25">
      <c r="A546" s="5" t="s">
        <v>34</v>
      </c>
      <c r="B546" s="1213" t="s">
        <v>3127</v>
      </c>
      <c r="C546" s="1213" t="s">
        <v>53</v>
      </c>
      <c r="D546" s="1213" t="s">
        <v>3125</v>
      </c>
      <c r="E546" s="1241" t="s">
        <v>74</v>
      </c>
      <c r="F546" s="1241" t="s">
        <v>3126</v>
      </c>
    </row>
    <row r="547" spans="1:7" ht="15.6" customHeight="1" x14ac:dyDescent="0.25">
      <c r="A547" s="5" t="s">
        <v>35</v>
      </c>
      <c r="B547" s="1213" t="s">
        <v>3128</v>
      </c>
      <c r="C547" s="1213" t="s">
        <v>53</v>
      </c>
      <c r="D547" s="1213" t="s">
        <v>3125</v>
      </c>
      <c r="E547" s="1241" t="s">
        <v>74</v>
      </c>
      <c r="F547" s="1241" t="s">
        <v>3126</v>
      </c>
    </row>
    <row r="548" spans="1:7" ht="15.6" customHeight="1" x14ac:dyDescent="0.25">
      <c r="A548" s="5" t="s">
        <v>36</v>
      </c>
      <c r="B548" s="1207" t="s">
        <v>3130</v>
      </c>
      <c r="C548" s="1207" t="s">
        <v>53</v>
      </c>
      <c r="D548" s="1207" t="s">
        <v>3129</v>
      </c>
      <c r="E548" s="1242" t="s">
        <v>74</v>
      </c>
      <c r="F548" s="1242" t="s">
        <v>3126</v>
      </c>
    </row>
    <row r="549" spans="1:7" ht="15.6" customHeight="1" x14ac:dyDescent="0.25">
      <c r="A549" s="5" t="s">
        <v>37</v>
      </c>
      <c r="B549" s="1207" t="s">
        <v>3131</v>
      </c>
      <c r="C549" s="1243" t="s">
        <v>53</v>
      </c>
      <c r="D549" s="1243" t="s">
        <v>3129</v>
      </c>
      <c r="E549" s="1242" t="s">
        <v>74</v>
      </c>
      <c r="F549" s="1242" t="s">
        <v>3126</v>
      </c>
    </row>
    <row r="550" spans="1:7" ht="15.6" customHeight="1" x14ac:dyDescent="0.25">
      <c r="A550" s="435" t="s">
        <v>57</v>
      </c>
      <c r="B550" s="551"/>
      <c r="C550" s="551"/>
      <c r="D550" s="551"/>
      <c r="E550" s="552"/>
      <c r="F550" s="436"/>
    </row>
    <row r="551" spans="1:7" s="8" customFormat="1" ht="15.6" customHeight="1" x14ac:dyDescent="0.25">
      <c r="A551" s="18" t="s">
        <v>39</v>
      </c>
      <c r="B551" s="21"/>
      <c r="C551" s="21"/>
      <c r="D551" s="72"/>
      <c r="E551" s="1310"/>
      <c r="F551" s="75"/>
    </row>
    <row r="552" spans="1:7" s="8" customFormat="1" ht="15.6" customHeight="1" x14ac:dyDescent="0.25">
      <c r="A552" s="18" t="s">
        <v>38</v>
      </c>
      <c r="B552" s="21"/>
      <c r="C552" s="21"/>
      <c r="D552" s="72"/>
      <c r="E552" s="1310"/>
      <c r="F552" s="75"/>
    </row>
    <row r="553" spans="1:7" ht="15.6" customHeight="1" x14ac:dyDescent="0.25">
      <c r="A553" s="72" t="s">
        <v>40</v>
      </c>
      <c r="B553" s="1534" t="s">
        <v>2164</v>
      </c>
      <c r="C553" s="1534" t="s">
        <v>1986</v>
      </c>
      <c r="D553" s="61"/>
      <c r="E553" s="61"/>
      <c r="F553" s="61"/>
    </row>
    <row r="554" spans="1:7" ht="15.6" customHeight="1" x14ac:dyDescent="0.25">
      <c r="A554" s="72" t="s">
        <v>41</v>
      </c>
      <c r="B554" s="1534" t="s">
        <v>2164</v>
      </c>
      <c r="C554" s="1534" t="s">
        <v>1986</v>
      </c>
      <c r="D554" s="61"/>
      <c r="E554" s="61"/>
      <c r="F554" s="61"/>
    </row>
    <row r="555" spans="1:7" s="612" customFormat="1" ht="15.6" customHeight="1" x14ac:dyDescent="0.25">
      <c r="A555" s="59" t="s">
        <v>2671</v>
      </c>
      <c r="B555" s="59"/>
      <c r="C555" s="59"/>
      <c r="D555" s="59"/>
      <c r="E555" s="59"/>
      <c r="F555" s="59"/>
    </row>
    <row r="556" spans="1:7" ht="15.6" customHeight="1" x14ac:dyDescent="0.25">
      <c r="A556" s="11" t="s">
        <v>3</v>
      </c>
      <c r="B556" s="11"/>
      <c r="C556" s="11"/>
      <c r="D556" s="11"/>
      <c r="E556" s="12"/>
      <c r="F556" s="11"/>
    </row>
    <row r="557" spans="1:7" s="8" customFormat="1" ht="15.6" customHeight="1" x14ac:dyDescent="0.25">
      <c r="A557" s="645" t="s">
        <v>2672</v>
      </c>
      <c r="B557" s="572"/>
      <c r="C557" s="14"/>
      <c r="D557" s="14"/>
      <c r="E557" s="14"/>
      <c r="F557" s="14"/>
    </row>
    <row r="558" spans="1:7" s="39" customFormat="1" ht="15.6" customHeight="1" x14ac:dyDescent="0.25">
      <c r="A558" s="5" t="s">
        <v>34</v>
      </c>
      <c r="E558" s="5"/>
      <c r="F558" s="5"/>
      <c r="G558" s="516"/>
    </row>
    <row r="559" spans="1:7" s="39" customFormat="1" ht="15.6" customHeight="1" x14ac:dyDescent="0.25">
      <c r="A559" s="5" t="s">
        <v>35</v>
      </c>
      <c r="E559" s="5"/>
      <c r="F559" s="5"/>
      <c r="G559" s="516"/>
    </row>
    <row r="560" spans="1:7" ht="15.6" customHeight="1" x14ac:dyDescent="0.25">
      <c r="A560" s="5" t="s">
        <v>36</v>
      </c>
      <c r="E560" s="5"/>
      <c r="F560" s="5"/>
    </row>
    <row r="561" spans="1:12" ht="15.6" customHeight="1" x14ac:dyDescent="0.25">
      <c r="A561" s="5" t="s">
        <v>37</v>
      </c>
      <c r="E561" s="5"/>
      <c r="F561" s="5"/>
    </row>
    <row r="562" spans="1:12" ht="15.6" customHeight="1" x14ac:dyDescent="0.25">
      <c r="A562" s="435" t="s">
        <v>57</v>
      </c>
      <c r="B562" s="435"/>
      <c r="C562" s="435"/>
      <c r="D562" s="435"/>
      <c r="E562" s="435"/>
      <c r="F562" s="435"/>
    </row>
    <row r="563" spans="1:12" ht="15.6" customHeight="1" x14ac:dyDescent="0.25">
      <c r="A563" s="5" t="s">
        <v>39</v>
      </c>
      <c r="B563" s="5"/>
      <c r="C563" s="5"/>
      <c r="D563" s="5"/>
      <c r="E563" s="5"/>
      <c r="F563" s="5"/>
    </row>
    <row r="564" spans="1:12" ht="15.6" customHeight="1" x14ac:dyDescent="0.25">
      <c r="A564" s="5" t="s">
        <v>38</v>
      </c>
      <c r="B564" s="5"/>
      <c r="C564" s="5"/>
      <c r="D564" s="5"/>
      <c r="E564" s="5"/>
      <c r="F564" s="5"/>
    </row>
    <row r="565" spans="1:12" ht="15.6" customHeight="1" x14ac:dyDescent="0.25">
      <c r="A565" s="72" t="s">
        <v>40</v>
      </c>
      <c r="B565" s="1534" t="s">
        <v>2163</v>
      </c>
      <c r="C565" s="1535" t="s">
        <v>1990</v>
      </c>
      <c r="D565" s="72"/>
      <c r="E565" s="72"/>
      <c r="F565" s="72"/>
    </row>
    <row r="566" spans="1:12" ht="15.6" customHeight="1" x14ac:dyDescent="0.25">
      <c r="A566" s="72" t="s">
        <v>41</v>
      </c>
      <c r="B566" s="1534" t="s">
        <v>2163</v>
      </c>
      <c r="C566" s="1535" t="s">
        <v>1990</v>
      </c>
      <c r="D566" s="72"/>
      <c r="E566" s="72"/>
      <c r="F566" s="72"/>
    </row>
    <row r="567" spans="1:12" s="8" customFormat="1" ht="15.6" customHeight="1" x14ac:dyDescent="0.25">
      <c r="A567" s="645" t="s">
        <v>2673</v>
      </c>
      <c r="B567" s="645"/>
      <c r="C567" s="645"/>
      <c r="D567" s="645"/>
      <c r="E567" s="645"/>
      <c r="F567" s="645"/>
    </row>
    <row r="568" spans="1:12" ht="15.6" customHeight="1" x14ac:dyDescent="0.25">
      <c r="A568" s="5" t="s">
        <v>34</v>
      </c>
      <c r="E568" s="3"/>
      <c r="F568" s="3"/>
    </row>
    <row r="569" spans="1:12" ht="15.6" customHeight="1" x14ac:dyDescent="0.25">
      <c r="A569" s="5" t="s">
        <v>35</v>
      </c>
      <c r="B569" s="5"/>
      <c r="C569" s="5"/>
      <c r="D569" s="5"/>
      <c r="E569" s="5"/>
      <c r="F569" s="5"/>
    </row>
    <row r="570" spans="1:12" s="8" customFormat="1" ht="15.6" customHeight="1" x14ac:dyDescent="0.25">
      <c r="A570" s="18" t="s">
        <v>36</v>
      </c>
      <c r="B570" s="18"/>
      <c r="C570" s="18"/>
      <c r="D570" s="18"/>
      <c r="E570" s="18"/>
      <c r="F570" s="18"/>
      <c r="G570" s="3"/>
      <c r="H570" s="3"/>
      <c r="I570" s="3"/>
      <c r="J570" s="3"/>
      <c r="K570" s="3"/>
      <c r="L570" s="3"/>
    </row>
    <row r="571" spans="1:12" s="8" customFormat="1" ht="15.6" customHeight="1" x14ac:dyDescent="0.25">
      <c r="A571" s="18" t="s">
        <v>37</v>
      </c>
      <c r="B571" s="18"/>
      <c r="C571" s="18"/>
      <c r="D571" s="18"/>
      <c r="E571" s="18"/>
      <c r="F571" s="18"/>
      <c r="G571" s="3"/>
      <c r="H571" s="3"/>
      <c r="I571" s="3"/>
      <c r="J571" s="3"/>
      <c r="K571" s="3"/>
      <c r="L571" s="3"/>
    </row>
    <row r="572" spans="1:12" ht="15.6" customHeight="1" x14ac:dyDescent="0.25">
      <c r="A572" s="435" t="s">
        <v>57</v>
      </c>
      <c r="B572" s="435"/>
      <c r="C572" s="435"/>
      <c r="D572" s="435"/>
      <c r="E572" s="435"/>
      <c r="F572" s="435"/>
    </row>
    <row r="573" spans="1:12" ht="15.6" customHeight="1" x14ac:dyDescent="0.25">
      <c r="A573" s="5" t="s">
        <v>39</v>
      </c>
      <c r="B573" s="1711" t="s">
        <v>3428</v>
      </c>
      <c r="C573" s="18"/>
      <c r="D573" s="18"/>
      <c r="E573" s="18"/>
      <c r="F573" s="18"/>
    </row>
    <row r="574" spans="1:12" ht="15.6" customHeight="1" x14ac:dyDescent="0.25">
      <c r="A574" s="5" t="s">
        <v>38</v>
      </c>
      <c r="B574" s="1712"/>
      <c r="C574" s="18"/>
      <c r="D574" s="18"/>
      <c r="E574" s="18"/>
      <c r="F574" s="18"/>
    </row>
    <row r="575" spans="1:12" ht="15.6" customHeight="1" x14ac:dyDescent="0.25">
      <c r="A575" s="72" t="s">
        <v>40</v>
      </c>
      <c r="B575" s="1712"/>
      <c r="C575" s="18"/>
      <c r="D575" s="18"/>
      <c r="E575" s="18"/>
      <c r="F575" s="18"/>
    </row>
    <row r="576" spans="1:12" ht="15.6" customHeight="1" x14ac:dyDescent="0.25">
      <c r="A576" s="72" t="s">
        <v>41</v>
      </c>
      <c r="B576" s="1713"/>
      <c r="C576" s="18"/>
      <c r="D576" s="18"/>
      <c r="E576" s="18"/>
      <c r="F576" s="18"/>
    </row>
    <row r="577" spans="1:6" s="8" customFormat="1" ht="15.6" customHeight="1" x14ac:dyDescent="0.25">
      <c r="A577" s="645" t="s">
        <v>2674</v>
      </c>
      <c r="B577" s="522"/>
      <c r="C577" s="18"/>
      <c r="D577" s="18"/>
      <c r="E577" s="18"/>
      <c r="F577" s="18"/>
    </row>
    <row r="578" spans="1:6" ht="15.6" customHeight="1" x14ac:dyDescent="0.25">
      <c r="A578" s="5" t="s">
        <v>34</v>
      </c>
      <c r="B578" s="1711" t="s">
        <v>3429</v>
      </c>
      <c r="C578" s="27"/>
      <c r="D578" s="30"/>
      <c r="E578" s="27"/>
      <c r="F578" s="30"/>
    </row>
    <row r="579" spans="1:6" ht="15.6" customHeight="1" x14ac:dyDescent="0.25">
      <c r="A579" s="5" t="s">
        <v>35</v>
      </c>
      <c r="B579" s="1712"/>
      <c r="C579" s="27"/>
      <c r="D579" s="30"/>
      <c r="E579" s="578"/>
      <c r="F579" s="30"/>
    </row>
    <row r="580" spans="1:6" ht="15.6" customHeight="1" x14ac:dyDescent="0.25">
      <c r="A580" s="5" t="s">
        <v>36</v>
      </c>
      <c r="B580" s="1712"/>
      <c r="C580" s="27"/>
      <c r="D580" s="30"/>
      <c r="E580" s="578"/>
      <c r="F580" s="30"/>
    </row>
    <row r="581" spans="1:6" ht="15.6" customHeight="1" x14ac:dyDescent="0.25">
      <c r="A581" s="5" t="s">
        <v>37</v>
      </c>
      <c r="B581" s="1712"/>
      <c r="C581" s="27"/>
      <c r="D581" s="30"/>
      <c r="E581" s="578"/>
      <c r="F581" s="30"/>
    </row>
    <row r="582" spans="1:6" ht="15.6" customHeight="1" x14ac:dyDescent="0.25">
      <c r="A582" s="435" t="s">
        <v>57</v>
      </c>
      <c r="B582" s="1712"/>
      <c r="C582" s="68"/>
      <c r="D582" s="32"/>
      <c r="E582" s="38"/>
      <c r="F582" s="5"/>
    </row>
    <row r="583" spans="1:6" ht="15.6" customHeight="1" x14ac:dyDescent="0.25">
      <c r="A583" s="5" t="s">
        <v>39</v>
      </c>
      <c r="B583" s="1712"/>
      <c r="C583" s="27"/>
      <c r="D583" s="18"/>
      <c r="E583" s="38"/>
      <c r="F583" s="5"/>
    </row>
    <row r="584" spans="1:6" ht="15.6" customHeight="1" x14ac:dyDescent="0.25">
      <c r="A584" s="5" t="s">
        <v>38</v>
      </c>
      <c r="B584" s="1712"/>
      <c r="C584" s="27"/>
      <c r="D584" s="18"/>
      <c r="E584" s="38"/>
      <c r="F584" s="5"/>
    </row>
    <row r="585" spans="1:6" ht="15.6" customHeight="1" x14ac:dyDescent="0.25">
      <c r="A585" s="72" t="s">
        <v>40</v>
      </c>
      <c r="B585" s="1712"/>
      <c r="C585" s="648"/>
      <c r="D585" s="79"/>
      <c r="E585" s="79"/>
      <c r="F585" s="79"/>
    </row>
    <row r="586" spans="1:6" ht="15.6" customHeight="1" x14ac:dyDescent="0.25">
      <c r="A586" s="72" t="s">
        <v>41</v>
      </c>
      <c r="B586" s="1713"/>
      <c r="C586" s="648"/>
      <c r="D586" s="79"/>
      <c r="E586" s="79"/>
      <c r="F586" s="79"/>
    </row>
    <row r="587" spans="1:6" s="8" customFormat="1" ht="15.6" customHeight="1" x14ac:dyDescent="0.25">
      <c r="A587" s="645" t="s">
        <v>2675</v>
      </c>
      <c r="B587" s="522"/>
      <c r="C587" s="18"/>
      <c r="D587" s="18"/>
      <c r="E587" s="18"/>
      <c r="F587" s="18"/>
    </row>
    <row r="588" spans="1:6" x14ac:dyDescent="0.25">
      <c r="A588" s="70" t="s">
        <v>34</v>
      </c>
      <c r="B588" s="1711" t="s">
        <v>3430</v>
      </c>
      <c r="C588" s="32"/>
      <c r="D588" s="48"/>
      <c r="E588" s="18"/>
      <c r="F588" s="27"/>
    </row>
    <row r="589" spans="1:6" x14ac:dyDescent="0.25">
      <c r="A589" s="70" t="s">
        <v>35</v>
      </c>
      <c r="B589" s="1712"/>
      <c r="C589" s="32"/>
      <c r="D589" s="48"/>
      <c r="E589" s="18"/>
      <c r="F589" s="27"/>
    </row>
    <row r="590" spans="1:6" x14ac:dyDescent="0.25">
      <c r="A590" s="70" t="s">
        <v>36</v>
      </c>
      <c r="B590" s="1712"/>
      <c r="C590" s="32"/>
      <c r="D590" s="48"/>
      <c r="E590" s="38"/>
      <c r="F590" s="587"/>
    </row>
    <row r="591" spans="1:6" x14ac:dyDescent="0.25">
      <c r="A591" s="70" t="s">
        <v>37</v>
      </c>
      <c r="B591" s="1712"/>
      <c r="C591" s="32"/>
      <c r="D591" s="48"/>
      <c r="E591" s="38"/>
      <c r="F591" s="587"/>
    </row>
    <row r="592" spans="1:6" ht="15.6" customHeight="1" x14ac:dyDescent="0.25">
      <c r="A592" s="435" t="s">
        <v>57</v>
      </c>
      <c r="B592" s="1712"/>
      <c r="C592" s="68"/>
      <c r="D592" s="68"/>
      <c r="E592" s="68"/>
      <c r="F592" s="5"/>
    </row>
    <row r="593" spans="1:6" ht="15.6" customHeight="1" x14ac:dyDescent="0.25">
      <c r="A593" s="5" t="s">
        <v>39</v>
      </c>
      <c r="B593" s="1712"/>
      <c r="C593" s="1530"/>
      <c r="D593" s="48"/>
      <c r="E593" s="48"/>
      <c r="F593" s="48"/>
    </row>
    <row r="594" spans="1:6" ht="15.6" customHeight="1" x14ac:dyDescent="0.25">
      <c r="A594" s="5" t="s">
        <v>38</v>
      </c>
      <c r="B594" s="1712"/>
      <c r="C594" s="1532"/>
      <c r="D594" s="48"/>
      <c r="E594" s="48"/>
      <c r="F594" s="1533"/>
    </row>
    <row r="595" spans="1:6" ht="15.6" customHeight="1" x14ac:dyDescent="0.25">
      <c r="A595" s="72" t="s">
        <v>40</v>
      </c>
      <c r="B595" s="1712"/>
      <c r="C595" s="48"/>
      <c r="D595" s="48"/>
      <c r="E595" s="48"/>
      <c r="F595" s="48"/>
    </row>
    <row r="596" spans="1:6" ht="15.6" customHeight="1" x14ac:dyDescent="0.25">
      <c r="A596" s="72" t="s">
        <v>41</v>
      </c>
      <c r="B596" s="1713"/>
      <c r="C596" s="1531"/>
      <c r="D596" s="48"/>
      <c r="E596" s="48"/>
      <c r="F596" s="1533"/>
    </row>
    <row r="597" spans="1:6" s="8" customFormat="1" ht="15.6" customHeight="1" x14ac:dyDescent="0.25">
      <c r="A597" s="645" t="s">
        <v>2676</v>
      </c>
      <c r="B597" s="522"/>
      <c r="C597" s="18"/>
      <c r="D597" s="18"/>
      <c r="E597" s="18"/>
      <c r="F597" s="18"/>
    </row>
    <row r="598" spans="1:6" ht="15.6" customHeight="1" x14ac:dyDescent="0.25">
      <c r="A598" s="5" t="s">
        <v>34</v>
      </c>
      <c r="B598" s="1711" t="s">
        <v>3431</v>
      </c>
      <c r="C598" s="5"/>
      <c r="D598" s="32"/>
      <c r="E598" s="38"/>
      <c r="F598" s="5"/>
    </row>
    <row r="599" spans="1:6" ht="15.6" customHeight="1" x14ac:dyDescent="0.25">
      <c r="A599" s="5" t="s">
        <v>35</v>
      </c>
      <c r="B599" s="1712"/>
      <c r="C599" s="5"/>
      <c r="D599" s="32"/>
      <c r="E599" s="38"/>
      <c r="F599" s="5"/>
    </row>
    <row r="600" spans="1:6" ht="15.6" customHeight="1" x14ac:dyDescent="0.25">
      <c r="A600" s="5" t="s">
        <v>36</v>
      </c>
      <c r="B600" s="1712"/>
      <c r="C600" s="5"/>
      <c r="D600" s="32"/>
      <c r="E600" s="38"/>
      <c r="F600" s="5"/>
    </row>
    <row r="601" spans="1:6" ht="15.6" customHeight="1" x14ac:dyDescent="0.25">
      <c r="A601" s="5" t="s">
        <v>37</v>
      </c>
      <c r="B601" s="1712"/>
      <c r="C601" s="5"/>
      <c r="D601" s="32"/>
      <c r="E601" s="38"/>
      <c r="F601" s="5"/>
    </row>
    <row r="602" spans="1:6" ht="15.6" customHeight="1" x14ac:dyDescent="0.25">
      <c r="A602" s="435" t="s">
        <v>57</v>
      </c>
      <c r="B602" s="1712"/>
      <c r="C602" s="68"/>
      <c r="D602" s="68"/>
      <c r="E602" s="68"/>
      <c r="F602" s="5"/>
    </row>
    <row r="603" spans="1:6" s="8" customFormat="1" ht="15.6" customHeight="1" x14ac:dyDescent="0.25">
      <c r="A603" s="18" t="s">
        <v>39</v>
      </c>
      <c r="B603" s="1712"/>
      <c r="C603" s="27"/>
      <c r="D603" s="48"/>
      <c r="E603" s="18"/>
      <c r="F603" s="32"/>
    </row>
    <row r="604" spans="1:6" s="8" customFormat="1" ht="15.6" customHeight="1" x14ac:dyDescent="0.25">
      <c r="A604" s="18" t="s">
        <v>38</v>
      </c>
      <c r="B604" s="1712"/>
      <c r="C604" s="27"/>
      <c r="D604" s="48"/>
      <c r="E604" s="18"/>
      <c r="F604" s="32"/>
    </row>
    <row r="605" spans="1:6" ht="15.6" customHeight="1" x14ac:dyDescent="0.25">
      <c r="A605" s="72" t="s">
        <v>40</v>
      </c>
      <c r="B605" s="1712"/>
      <c r="C605" s="5"/>
      <c r="D605" s="61"/>
      <c r="E605" s="61"/>
      <c r="F605" s="61"/>
    </row>
    <row r="606" spans="1:6" ht="15.6" customHeight="1" x14ac:dyDescent="0.25">
      <c r="A606" s="72" t="s">
        <v>41</v>
      </c>
      <c r="B606" s="1713"/>
      <c r="C606" s="5"/>
      <c r="D606" s="61"/>
      <c r="E606" s="61"/>
      <c r="F606" s="61"/>
    </row>
    <row r="607" spans="1:6" s="612" customFormat="1" ht="15.6" customHeight="1" x14ac:dyDescent="0.25">
      <c r="A607" s="59" t="s">
        <v>2677</v>
      </c>
      <c r="B607" s="59"/>
      <c r="C607" s="59"/>
      <c r="D607" s="59"/>
      <c r="E607" s="59"/>
      <c r="F607" s="59"/>
    </row>
    <row r="608" spans="1:6" ht="15.6" customHeight="1" x14ac:dyDescent="0.25">
      <c r="A608" s="11" t="s">
        <v>3</v>
      </c>
      <c r="B608" s="11"/>
      <c r="C608" s="11"/>
      <c r="D608" s="11"/>
      <c r="E608" s="12"/>
      <c r="F608" s="11"/>
    </row>
    <row r="609" spans="1:12" s="8" customFormat="1" ht="15.6" customHeight="1" x14ac:dyDescent="0.25">
      <c r="A609" s="645" t="s">
        <v>2678</v>
      </c>
      <c r="B609" s="572"/>
      <c r="C609" s="14"/>
      <c r="D609" s="14"/>
      <c r="E609" s="14"/>
      <c r="F609" s="14"/>
    </row>
    <row r="610" spans="1:12" s="39" customFormat="1" ht="15.6" customHeight="1" x14ac:dyDescent="0.25">
      <c r="A610" s="5" t="s">
        <v>34</v>
      </c>
      <c r="B610" s="85" t="s">
        <v>1633</v>
      </c>
      <c r="C610" s="720" t="s">
        <v>1</v>
      </c>
      <c r="D610" s="741" t="s">
        <v>3238</v>
      </c>
      <c r="E610" s="724" t="s">
        <v>1327</v>
      </c>
      <c r="F610" s="741" t="s">
        <v>2359</v>
      </c>
      <c r="G610" s="516"/>
    </row>
    <row r="611" spans="1:12" s="39" customFormat="1" ht="15.6" customHeight="1" x14ac:dyDescent="0.25">
      <c r="A611" s="5" t="s">
        <v>35</v>
      </c>
      <c r="B611" s="85" t="s">
        <v>1636</v>
      </c>
      <c r="C611" s="720" t="s">
        <v>1</v>
      </c>
      <c r="D611" s="741" t="s">
        <v>3239</v>
      </c>
      <c r="E611" s="724" t="s">
        <v>1327</v>
      </c>
      <c r="F611" s="741" t="s">
        <v>2360</v>
      </c>
      <c r="G611" s="516"/>
    </row>
    <row r="612" spans="1:12" ht="15.6" customHeight="1" x14ac:dyDescent="0.25">
      <c r="A612" s="5" t="s">
        <v>36</v>
      </c>
      <c r="B612" s="1313" t="s">
        <v>2069</v>
      </c>
      <c r="C612" s="1313" t="s">
        <v>20</v>
      </c>
      <c r="D612" s="1314" t="s">
        <v>422</v>
      </c>
      <c r="E612" s="855" t="s">
        <v>2172</v>
      </c>
      <c r="F612" s="1314" t="s">
        <v>2382</v>
      </c>
    </row>
    <row r="613" spans="1:12" ht="15.6" customHeight="1" x14ac:dyDescent="0.25">
      <c r="A613" s="5" t="s">
        <v>37</v>
      </c>
      <c r="B613" s="1313" t="s">
        <v>2070</v>
      </c>
      <c r="C613" s="1313" t="s">
        <v>20</v>
      </c>
      <c r="D613" s="1314" t="s">
        <v>425</v>
      </c>
      <c r="E613" s="855" t="s">
        <v>2172</v>
      </c>
      <c r="F613" s="1314" t="s">
        <v>2383</v>
      </c>
    </row>
    <row r="614" spans="1:12" ht="15.6" customHeight="1" x14ac:dyDescent="0.25">
      <c r="A614" s="435" t="s">
        <v>57</v>
      </c>
      <c r="B614" s="436"/>
      <c r="C614" s="436"/>
      <c r="D614" s="551"/>
      <c r="E614" s="552"/>
      <c r="F614" s="436"/>
    </row>
    <row r="615" spans="1:12" ht="15.6" customHeight="1" x14ac:dyDescent="0.25">
      <c r="A615" s="5" t="s">
        <v>39</v>
      </c>
      <c r="B615" s="986" t="s">
        <v>2386</v>
      </c>
      <c r="C615" s="986" t="s">
        <v>5</v>
      </c>
      <c r="D615" s="986" t="s">
        <v>1269</v>
      </c>
      <c r="E615" s="986" t="s">
        <v>1170</v>
      </c>
      <c r="F615" s="986" t="s">
        <v>3003</v>
      </c>
    </row>
    <row r="616" spans="1:12" ht="15.6" customHeight="1" x14ac:dyDescent="0.25">
      <c r="A616" s="5" t="s">
        <v>38</v>
      </c>
      <c r="B616" s="32"/>
      <c r="C616" s="32" t="s">
        <v>1991</v>
      </c>
      <c r="D616" s="32"/>
      <c r="E616" s="32"/>
      <c r="F616" s="32"/>
    </row>
    <row r="617" spans="1:12" ht="15.6" customHeight="1" x14ac:dyDescent="0.25">
      <c r="A617" s="72" t="s">
        <v>40</v>
      </c>
      <c r="B617" s="1534" t="s">
        <v>2163</v>
      </c>
      <c r="C617" s="1535" t="s">
        <v>1990</v>
      </c>
      <c r="D617" s="75"/>
      <c r="E617" s="75"/>
      <c r="F617" s="75"/>
    </row>
    <row r="618" spans="1:12" ht="15.6" customHeight="1" x14ac:dyDescent="0.25">
      <c r="A618" s="72" t="s">
        <v>41</v>
      </c>
      <c r="B618" s="1534" t="s">
        <v>2163</v>
      </c>
      <c r="C618" s="1535" t="s">
        <v>1990</v>
      </c>
      <c r="D618" s="75"/>
      <c r="E618" s="75"/>
      <c r="F618" s="75"/>
    </row>
    <row r="619" spans="1:12" s="8" customFormat="1" ht="15.6" customHeight="1" x14ac:dyDescent="0.25">
      <c r="A619" s="645" t="s">
        <v>2679</v>
      </c>
      <c r="B619" s="572"/>
      <c r="C619" s="14"/>
      <c r="D619" s="14"/>
      <c r="E619" s="14"/>
      <c r="F619" s="14"/>
    </row>
    <row r="620" spans="1:12" ht="15.6" customHeight="1" x14ac:dyDescent="0.25">
      <c r="A620" s="5" t="s">
        <v>34</v>
      </c>
      <c r="B620" s="1561" t="s">
        <v>2078</v>
      </c>
      <c r="C620" s="1561" t="s">
        <v>1894</v>
      </c>
      <c r="D620" s="1561" t="s">
        <v>2482</v>
      </c>
      <c r="E620" s="1560" t="s">
        <v>3453</v>
      </c>
      <c r="F620" s="1559" t="s">
        <v>225</v>
      </c>
    </row>
    <row r="621" spans="1:12" ht="15.6" customHeight="1" x14ac:dyDescent="0.25">
      <c r="A621" s="5" t="s">
        <v>35</v>
      </c>
      <c r="B621" s="1561" t="s">
        <v>2079</v>
      </c>
      <c r="C621" s="1561" t="s">
        <v>1894</v>
      </c>
      <c r="D621" s="1561" t="s">
        <v>2483</v>
      </c>
      <c r="E621" s="1560" t="s">
        <v>3453</v>
      </c>
      <c r="F621" s="1559" t="s">
        <v>228</v>
      </c>
    </row>
    <row r="622" spans="1:12" s="8" customFormat="1" ht="15.6" customHeight="1" x14ac:dyDescent="0.25">
      <c r="A622" s="18" t="s">
        <v>36</v>
      </c>
      <c r="B622" s="85" t="s">
        <v>1643</v>
      </c>
      <c r="C622" s="720" t="s">
        <v>1</v>
      </c>
      <c r="D622" s="1422" t="s">
        <v>2361</v>
      </c>
      <c r="E622" s="85" t="s">
        <v>1344</v>
      </c>
      <c r="F622" s="741" t="s">
        <v>2362</v>
      </c>
      <c r="G622" s="3"/>
      <c r="H622" s="3"/>
      <c r="I622" s="3"/>
      <c r="J622" s="3"/>
      <c r="K622" s="3"/>
      <c r="L622" s="3"/>
    </row>
    <row r="623" spans="1:12" s="8" customFormat="1" ht="15.6" customHeight="1" x14ac:dyDescent="0.25">
      <c r="A623" s="18" t="s">
        <v>37</v>
      </c>
      <c r="B623" s="85" t="s">
        <v>1646</v>
      </c>
      <c r="C623" s="720" t="s">
        <v>1</v>
      </c>
      <c r="D623" s="741" t="s">
        <v>2363</v>
      </c>
      <c r="E623" s="85" t="s">
        <v>1344</v>
      </c>
      <c r="F623" s="741" t="s">
        <v>2364</v>
      </c>
      <c r="G623" s="3"/>
      <c r="H623" s="3"/>
      <c r="I623" s="3"/>
      <c r="J623" s="3"/>
      <c r="K623" s="3"/>
      <c r="L623" s="3"/>
    </row>
    <row r="624" spans="1:12" ht="15.6" customHeight="1" x14ac:dyDescent="0.25">
      <c r="A624" s="435" t="s">
        <v>57</v>
      </c>
      <c r="B624" s="436"/>
      <c r="C624" s="436"/>
      <c r="D624" s="551"/>
      <c r="E624" s="552"/>
      <c r="F624" s="436"/>
    </row>
    <row r="625" spans="1:6" ht="15.6" customHeight="1" x14ac:dyDescent="0.25">
      <c r="A625" s="5" t="s">
        <v>39</v>
      </c>
      <c r="B625" s="1561" t="s">
        <v>2080</v>
      </c>
      <c r="C625" s="1561" t="s">
        <v>1894</v>
      </c>
      <c r="D625" s="1561" t="s">
        <v>230</v>
      </c>
      <c r="E625" s="1560" t="s">
        <v>3453</v>
      </c>
      <c r="F625" s="1559" t="s">
        <v>231</v>
      </c>
    </row>
    <row r="626" spans="1:6" ht="15.6" customHeight="1" x14ac:dyDescent="0.25">
      <c r="A626" s="5" t="s">
        <v>38</v>
      </c>
      <c r="B626" s="1560" t="s">
        <v>2081</v>
      </c>
      <c r="C626" s="1560" t="s">
        <v>1894</v>
      </c>
      <c r="D626" s="1560" t="s">
        <v>230</v>
      </c>
      <c r="E626" s="1560" t="s">
        <v>3453</v>
      </c>
      <c r="F626" s="1559" t="s">
        <v>231</v>
      </c>
    </row>
    <row r="627" spans="1:6" ht="15.6" customHeight="1" x14ac:dyDescent="0.25">
      <c r="A627" s="72" t="s">
        <v>40</v>
      </c>
      <c r="B627" s="1560" t="s">
        <v>2082</v>
      </c>
      <c r="C627" s="1560" t="s">
        <v>1894</v>
      </c>
      <c r="D627" s="1560" t="s">
        <v>234</v>
      </c>
      <c r="E627" s="1560" t="s">
        <v>3453</v>
      </c>
      <c r="F627" s="1559" t="s">
        <v>235</v>
      </c>
    </row>
    <row r="628" spans="1:6" ht="15.6" customHeight="1" x14ac:dyDescent="0.25">
      <c r="A628" s="72" t="s">
        <v>41</v>
      </c>
      <c r="B628" s="1560" t="s">
        <v>2083</v>
      </c>
      <c r="C628" s="1560" t="s">
        <v>1894</v>
      </c>
      <c r="D628" s="1561" t="s">
        <v>237</v>
      </c>
      <c r="E628" s="1560" t="s">
        <v>3453</v>
      </c>
      <c r="F628" s="1559" t="s">
        <v>238</v>
      </c>
    </row>
    <row r="629" spans="1:6" s="8" customFormat="1" ht="15.6" customHeight="1" x14ac:dyDescent="0.25">
      <c r="A629" s="645" t="s">
        <v>2680</v>
      </c>
      <c r="B629" s="572"/>
      <c r="C629" s="14"/>
      <c r="D629" s="14"/>
      <c r="E629" s="14"/>
      <c r="F629" s="14"/>
    </row>
    <row r="630" spans="1:6" ht="15.6" customHeight="1" x14ac:dyDescent="0.25">
      <c r="A630" s="5" t="s">
        <v>34</v>
      </c>
      <c r="B630" s="85" t="s">
        <v>2166</v>
      </c>
      <c r="C630" s="720" t="s">
        <v>1</v>
      </c>
      <c r="D630" s="1422" t="s">
        <v>2365</v>
      </c>
      <c r="E630" s="85" t="s">
        <v>1350</v>
      </c>
      <c r="F630" s="741" t="s">
        <v>1599</v>
      </c>
    </row>
    <row r="631" spans="1:6" ht="15.6" customHeight="1" x14ac:dyDescent="0.25">
      <c r="A631" s="5" t="s">
        <v>35</v>
      </c>
      <c r="B631" s="85" t="s">
        <v>2167</v>
      </c>
      <c r="C631" s="720" t="s">
        <v>1</v>
      </c>
      <c r="D631" s="741" t="s">
        <v>2366</v>
      </c>
      <c r="E631" s="724" t="s">
        <v>1350</v>
      </c>
      <c r="F631" s="741" t="s">
        <v>1599</v>
      </c>
    </row>
    <row r="632" spans="1:6" ht="15.6" customHeight="1" x14ac:dyDescent="0.25">
      <c r="A632" s="5" t="s">
        <v>36</v>
      </c>
      <c r="B632" s="85" t="s">
        <v>2367</v>
      </c>
      <c r="C632" s="720" t="s">
        <v>1</v>
      </c>
      <c r="D632" s="1422" t="s">
        <v>2368</v>
      </c>
      <c r="E632" s="724" t="s">
        <v>1350</v>
      </c>
      <c r="F632" s="741" t="s">
        <v>2369</v>
      </c>
    </row>
    <row r="633" spans="1:6" ht="15.6" customHeight="1" x14ac:dyDescent="0.25">
      <c r="A633" s="5" t="s">
        <v>37</v>
      </c>
      <c r="B633" s="85" t="s">
        <v>2370</v>
      </c>
      <c r="C633" s="720" t="s">
        <v>1</v>
      </c>
      <c r="D633" s="741" t="s">
        <v>2371</v>
      </c>
      <c r="E633" s="724" t="s">
        <v>1350</v>
      </c>
      <c r="F633" s="741" t="s">
        <v>1602</v>
      </c>
    </row>
    <row r="634" spans="1:6" ht="15.6" customHeight="1" x14ac:dyDescent="0.25">
      <c r="A634" s="435" t="s">
        <v>57</v>
      </c>
      <c r="B634" s="435"/>
      <c r="C634" s="435"/>
      <c r="D634" s="551"/>
      <c r="E634" s="552"/>
      <c r="F634" s="436"/>
    </row>
    <row r="635" spans="1:6" ht="15.6" customHeight="1" x14ac:dyDescent="0.25">
      <c r="A635" s="5" t="s">
        <v>39</v>
      </c>
      <c r="B635" s="32"/>
      <c r="C635" s="25" t="s">
        <v>1991</v>
      </c>
      <c r="D635" s="74"/>
      <c r="E635" s="38"/>
      <c r="F635" s="5"/>
    </row>
    <row r="636" spans="1:6" ht="15.6" customHeight="1" x14ac:dyDescent="0.25">
      <c r="A636" s="5" t="s">
        <v>38</v>
      </c>
      <c r="B636" s="32"/>
      <c r="C636" s="25" t="s">
        <v>1991</v>
      </c>
      <c r="D636" s="74"/>
      <c r="E636" s="38"/>
      <c r="F636" s="5"/>
    </row>
    <row r="637" spans="1:6" ht="15.6" customHeight="1" x14ac:dyDescent="0.25">
      <c r="A637" s="72" t="s">
        <v>40</v>
      </c>
      <c r="B637" s="1535" t="s">
        <v>2165</v>
      </c>
      <c r="C637" s="1536" t="s">
        <v>1988</v>
      </c>
      <c r="D637" s="79"/>
      <c r="E637" s="79"/>
      <c r="F637" s="79"/>
    </row>
    <row r="638" spans="1:6" ht="15.6" customHeight="1" x14ac:dyDescent="0.25">
      <c r="A638" s="72" t="s">
        <v>41</v>
      </c>
      <c r="B638" s="1535" t="s">
        <v>2165</v>
      </c>
      <c r="C638" s="1536" t="s">
        <v>1988</v>
      </c>
      <c r="D638" s="79"/>
      <c r="E638" s="79"/>
      <c r="F638" s="79"/>
    </row>
    <row r="639" spans="1:6" s="8" customFormat="1" ht="15.6" customHeight="1" x14ac:dyDescent="0.25">
      <c r="A639" s="645" t="s">
        <v>3422</v>
      </c>
      <c r="B639" s="572"/>
      <c r="C639" s="14"/>
      <c r="D639" s="14"/>
      <c r="E639" s="14"/>
      <c r="F639" s="14"/>
    </row>
    <row r="640" spans="1:6" x14ac:dyDescent="0.25">
      <c r="A640" s="70" t="s">
        <v>34</v>
      </c>
      <c r="B640" s="848" t="s">
        <v>2016</v>
      </c>
      <c r="C640" s="849" t="s">
        <v>1896</v>
      </c>
      <c r="D640" s="850"/>
      <c r="E640" s="851" t="s">
        <v>1327</v>
      </c>
      <c r="F640" s="16"/>
    </row>
    <row r="641" spans="1:6" x14ac:dyDescent="0.25">
      <c r="A641" s="70" t="s">
        <v>35</v>
      </c>
      <c r="B641" s="848" t="s">
        <v>2016</v>
      </c>
      <c r="C641" s="849" t="s">
        <v>1896</v>
      </c>
      <c r="D641" s="850"/>
      <c r="E641" s="851" t="s">
        <v>1327</v>
      </c>
      <c r="F641" s="16"/>
    </row>
    <row r="642" spans="1:6" x14ac:dyDescent="0.25">
      <c r="A642" s="70" t="s">
        <v>36</v>
      </c>
      <c r="B642" s="849" t="s">
        <v>2015</v>
      </c>
      <c r="C642" s="849" t="s">
        <v>1898</v>
      </c>
      <c r="D642" s="850"/>
      <c r="E642" s="852" t="s">
        <v>1899</v>
      </c>
      <c r="F642" s="587"/>
    </row>
    <row r="643" spans="1:6" x14ac:dyDescent="0.25">
      <c r="A643" s="70" t="s">
        <v>37</v>
      </c>
      <c r="B643" s="849" t="s">
        <v>2015</v>
      </c>
      <c r="C643" s="849" t="s">
        <v>1898</v>
      </c>
      <c r="D643" s="850"/>
      <c r="E643" s="852" t="s">
        <v>1899</v>
      </c>
      <c r="F643" s="587"/>
    </row>
    <row r="644" spans="1:6" x14ac:dyDescent="0.25">
      <c r="A644" s="435" t="s">
        <v>57</v>
      </c>
      <c r="B644" s="435"/>
      <c r="C644" s="435"/>
      <c r="D644" s="435"/>
      <c r="E644" s="435"/>
      <c r="F644" s="436"/>
    </row>
    <row r="645" spans="1:6" ht="15.6" customHeight="1" x14ac:dyDescent="0.25">
      <c r="A645" s="5" t="s">
        <v>39</v>
      </c>
      <c r="B645" s="718" t="s">
        <v>3400</v>
      </c>
      <c r="C645" s="768" t="s">
        <v>3206</v>
      </c>
      <c r="D645" s="718" t="s">
        <v>2763</v>
      </c>
      <c r="E645" s="727" t="s">
        <v>1340</v>
      </c>
      <c r="F645" s="718" t="s">
        <v>3243</v>
      </c>
    </row>
    <row r="646" spans="1:6" ht="15.6" customHeight="1" x14ac:dyDescent="0.25">
      <c r="A646" s="5" t="s">
        <v>38</v>
      </c>
      <c r="B646" s="718" t="s">
        <v>3401</v>
      </c>
      <c r="C646" s="770" t="s">
        <v>3206</v>
      </c>
      <c r="D646" s="718" t="s">
        <v>3203</v>
      </c>
      <c r="E646" s="727" t="s">
        <v>1340</v>
      </c>
      <c r="F646" s="764" t="s">
        <v>3208</v>
      </c>
    </row>
    <row r="647" spans="1:6" ht="15.6" customHeight="1" x14ac:dyDescent="0.25">
      <c r="A647" s="72" t="s">
        <v>40</v>
      </c>
      <c r="B647" s="718" t="s">
        <v>3400</v>
      </c>
      <c r="C647" s="727" t="s">
        <v>3207</v>
      </c>
      <c r="D647" s="718" t="s">
        <v>2763</v>
      </c>
      <c r="E647" s="727" t="s">
        <v>1340</v>
      </c>
      <c r="F647" s="718" t="s">
        <v>3243</v>
      </c>
    </row>
    <row r="648" spans="1:6" ht="15.6" customHeight="1" x14ac:dyDescent="0.25">
      <c r="A648" s="72" t="s">
        <v>41</v>
      </c>
      <c r="B648" s="718" t="s">
        <v>3401</v>
      </c>
      <c r="C648" s="769" t="s">
        <v>3207</v>
      </c>
      <c r="D648" s="718" t="s">
        <v>3203</v>
      </c>
      <c r="E648" s="727" t="s">
        <v>1340</v>
      </c>
      <c r="F648" s="764" t="s">
        <v>3208</v>
      </c>
    </row>
    <row r="649" spans="1:6" s="8" customFormat="1" ht="15.6" customHeight="1" x14ac:dyDescent="0.25">
      <c r="A649" s="645" t="s">
        <v>2682</v>
      </c>
      <c r="B649" s="572"/>
      <c r="C649" s="14"/>
      <c r="D649" s="14"/>
      <c r="E649" s="14"/>
      <c r="F649" s="14"/>
    </row>
    <row r="650" spans="1:6" ht="15.6" customHeight="1" x14ac:dyDescent="0.25">
      <c r="A650" s="5" t="s">
        <v>34</v>
      </c>
      <c r="B650" s="32"/>
      <c r="C650" s="72" t="s">
        <v>1991</v>
      </c>
      <c r="D650" s="32"/>
      <c r="E650" s="38"/>
      <c r="F650" s="5"/>
    </row>
    <row r="651" spans="1:6" x14ac:dyDescent="0.25">
      <c r="A651" s="5" t="s">
        <v>35</v>
      </c>
      <c r="B651" s="32"/>
      <c r="C651" s="72" t="s">
        <v>1991</v>
      </c>
      <c r="D651" s="32"/>
      <c r="E651" s="38"/>
      <c r="F651" s="5"/>
    </row>
    <row r="652" spans="1:6" ht="15.6" customHeight="1" x14ac:dyDescent="0.25">
      <c r="A652" s="5" t="s">
        <v>36</v>
      </c>
      <c r="B652" s="32"/>
      <c r="C652" s="72" t="s">
        <v>1991</v>
      </c>
      <c r="D652" s="32"/>
      <c r="E652" s="38"/>
      <c r="F652" s="5"/>
    </row>
    <row r="653" spans="1:6" ht="15.6" customHeight="1" x14ac:dyDescent="0.25">
      <c r="A653" s="5" t="s">
        <v>37</v>
      </c>
      <c r="B653" s="32"/>
      <c r="C653" s="72" t="s">
        <v>1991</v>
      </c>
      <c r="D653" s="32"/>
      <c r="E653" s="38"/>
      <c r="F653" s="5"/>
    </row>
    <row r="654" spans="1:6" ht="15.6" customHeight="1" x14ac:dyDescent="0.25">
      <c r="A654" s="435" t="s">
        <v>57</v>
      </c>
      <c r="B654" s="435"/>
      <c r="C654" s="435"/>
      <c r="D654" s="435"/>
      <c r="E654" s="435"/>
      <c r="F654" s="436"/>
    </row>
    <row r="655" spans="1:6" s="8" customFormat="1" ht="15.6" customHeight="1" x14ac:dyDescent="0.25">
      <c r="A655" s="18" t="s">
        <v>39</v>
      </c>
      <c r="B655" s="5"/>
      <c r="C655" s="25" t="s">
        <v>1991</v>
      </c>
      <c r="D655" s="21"/>
      <c r="E655" s="562"/>
      <c r="F655" s="32"/>
    </row>
    <row r="656" spans="1:6" s="8" customFormat="1" ht="15.6" customHeight="1" x14ac:dyDescent="0.25">
      <c r="A656" s="18" t="s">
        <v>38</v>
      </c>
      <c r="B656" s="5"/>
      <c r="C656" s="25" t="s">
        <v>1991</v>
      </c>
      <c r="D656" s="21"/>
      <c r="E656" s="562"/>
      <c r="F656" s="32"/>
    </row>
    <row r="657" spans="1:6" ht="15.6" customHeight="1" x14ac:dyDescent="0.25">
      <c r="A657" s="72" t="s">
        <v>40</v>
      </c>
      <c r="B657" s="1534" t="s">
        <v>2164</v>
      </c>
      <c r="C657" s="1534" t="s">
        <v>1986</v>
      </c>
      <c r="D657" s="61"/>
      <c r="E657" s="61"/>
      <c r="F657" s="61"/>
    </row>
    <row r="658" spans="1:6" ht="15.6" customHeight="1" x14ac:dyDescent="0.25">
      <c r="A658" s="72" t="s">
        <v>41</v>
      </c>
      <c r="B658" s="1534" t="s">
        <v>2164</v>
      </c>
      <c r="C658" s="1534" t="s">
        <v>1986</v>
      </c>
      <c r="D658" s="61"/>
      <c r="E658" s="61"/>
      <c r="F658" s="61"/>
    </row>
    <row r="659" spans="1:6" customFormat="1" x14ac:dyDescent="0.25">
      <c r="A659" s="59" t="s">
        <v>2683</v>
      </c>
      <c r="B659" s="59"/>
      <c r="C659" s="59"/>
      <c r="D659" s="59"/>
      <c r="E659" s="59"/>
      <c r="F659" s="59"/>
    </row>
    <row r="660" spans="1:6" customFormat="1" x14ac:dyDescent="0.25">
      <c r="A660" s="11" t="s">
        <v>3</v>
      </c>
      <c r="B660" s="11"/>
      <c r="C660" s="11"/>
      <c r="D660" s="11"/>
      <c r="E660" s="12"/>
      <c r="F660" s="12"/>
    </row>
    <row r="661" spans="1:6" customFormat="1" x14ac:dyDescent="0.25">
      <c r="A661" s="645" t="s">
        <v>61</v>
      </c>
      <c r="B661" s="572"/>
      <c r="C661" s="14"/>
      <c r="D661" s="14"/>
      <c r="E661" s="14"/>
      <c r="F661" s="14"/>
    </row>
    <row r="662" spans="1:6" customFormat="1" x14ac:dyDescent="0.25">
      <c r="A662" s="5" t="s">
        <v>34</v>
      </c>
      <c r="B662" s="727" t="s">
        <v>3402</v>
      </c>
      <c r="C662" s="768" t="s">
        <v>3206</v>
      </c>
      <c r="D662" s="768" t="s">
        <v>2766</v>
      </c>
      <c r="E662" s="768" t="s">
        <v>1340</v>
      </c>
      <c r="F662" s="18"/>
    </row>
    <row r="663" spans="1:6" customFormat="1" x14ac:dyDescent="0.25">
      <c r="A663" s="5" t="s">
        <v>35</v>
      </c>
      <c r="B663" s="769" t="s">
        <v>3403</v>
      </c>
      <c r="C663" s="770" t="s">
        <v>3206</v>
      </c>
      <c r="D663" s="771" t="s">
        <v>3240</v>
      </c>
      <c r="E663" s="770" t="s">
        <v>1340</v>
      </c>
      <c r="F663" s="18"/>
    </row>
    <row r="664" spans="1:6" customFormat="1" x14ac:dyDescent="0.25">
      <c r="A664" s="5" t="s">
        <v>36</v>
      </c>
      <c r="B664" s="727" t="s">
        <v>3402</v>
      </c>
      <c r="C664" s="727" t="s">
        <v>3207</v>
      </c>
      <c r="D664" s="768" t="s">
        <v>2766</v>
      </c>
      <c r="E664" s="727" t="s">
        <v>1340</v>
      </c>
      <c r="F664" s="18"/>
    </row>
    <row r="665" spans="1:6" customFormat="1" x14ac:dyDescent="0.25">
      <c r="A665" s="5" t="s">
        <v>37</v>
      </c>
      <c r="B665" s="727" t="s">
        <v>3403</v>
      </c>
      <c r="C665" s="769" t="s">
        <v>3207</v>
      </c>
      <c r="D665" s="771" t="s">
        <v>3240</v>
      </c>
      <c r="E665" s="727" t="s">
        <v>1340</v>
      </c>
      <c r="F665" s="18"/>
    </row>
    <row r="666" spans="1:6" customFormat="1" x14ac:dyDescent="0.25">
      <c r="A666" s="435" t="s">
        <v>57</v>
      </c>
      <c r="B666" s="435"/>
      <c r="C666" s="435"/>
      <c r="D666" s="435"/>
      <c r="E666" s="435"/>
      <c r="F666" s="435"/>
    </row>
    <row r="667" spans="1:6" customFormat="1" x14ac:dyDescent="0.25">
      <c r="A667" s="5" t="s">
        <v>39</v>
      </c>
      <c r="B667" s="5"/>
      <c r="C667" s="72" t="s">
        <v>1991</v>
      </c>
      <c r="D667" s="5"/>
      <c r="E667" s="5"/>
      <c r="F667" s="18"/>
    </row>
    <row r="668" spans="1:6" customFormat="1" x14ac:dyDescent="0.25">
      <c r="A668" s="5" t="s">
        <v>38</v>
      </c>
      <c r="B668" s="5"/>
      <c r="C668" s="72" t="s">
        <v>1991</v>
      </c>
      <c r="D668" s="5"/>
      <c r="E668" s="5"/>
      <c r="F668" s="18"/>
    </row>
    <row r="669" spans="1:6" customFormat="1" x14ac:dyDescent="0.25">
      <c r="A669" s="72" t="s">
        <v>40</v>
      </c>
      <c r="B669" s="72"/>
      <c r="C669" s="72" t="s">
        <v>1991</v>
      </c>
      <c r="D669" s="72"/>
      <c r="E669" s="72"/>
      <c r="F669" s="18"/>
    </row>
    <row r="670" spans="1:6" customFormat="1" x14ac:dyDescent="0.25">
      <c r="A670" s="72" t="s">
        <v>41</v>
      </c>
      <c r="B670" s="72"/>
      <c r="C670" s="72" t="s">
        <v>1991</v>
      </c>
      <c r="D670" s="72"/>
      <c r="E670" s="72"/>
      <c r="F670" s="18"/>
    </row>
    <row r="671" spans="1:6" customFormat="1" x14ac:dyDescent="0.25">
      <c r="A671" s="645" t="s">
        <v>62</v>
      </c>
      <c r="B671" s="572"/>
      <c r="C671" s="14"/>
      <c r="D671" s="14"/>
      <c r="E671" s="14"/>
      <c r="F671" s="645"/>
    </row>
    <row r="672" spans="1:6" customFormat="1" ht="18.75" customHeight="1" x14ac:dyDescent="0.25">
      <c r="A672" s="5" t="s">
        <v>34</v>
      </c>
      <c r="B672" s="1662" t="s">
        <v>3252</v>
      </c>
      <c r="C672" s="1663"/>
      <c r="D672" s="1664"/>
      <c r="E672" s="38"/>
      <c r="F672" s="18"/>
    </row>
    <row r="673" spans="1:6" customFormat="1" ht="18.75" customHeight="1" x14ac:dyDescent="0.25">
      <c r="A673" s="5" t="s">
        <v>35</v>
      </c>
      <c r="B673" s="1665"/>
      <c r="C673" s="1666"/>
      <c r="D673" s="1667"/>
      <c r="E673" s="38"/>
      <c r="F673" s="18"/>
    </row>
    <row r="674" spans="1:6" customFormat="1" ht="18.75" customHeight="1" x14ac:dyDescent="0.25">
      <c r="A674" s="18" t="s">
        <v>36</v>
      </c>
      <c r="B674" s="1665"/>
      <c r="C674" s="1666"/>
      <c r="D674" s="1667"/>
      <c r="E674" s="38"/>
      <c r="F674" s="18"/>
    </row>
    <row r="675" spans="1:6" customFormat="1" ht="18.75" customHeight="1" x14ac:dyDescent="0.25">
      <c r="A675" s="18" t="s">
        <v>37</v>
      </c>
      <c r="B675" s="1668"/>
      <c r="C675" s="1669"/>
      <c r="D675" s="1670"/>
      <c r="E675" s="38"/>
      <c r="F675" s="18"/>
    </row>
    <row r="676" spans="1:6" customFormat="1" x14ac:dyDescent="0.25">
      <c r="A676" s="435" t="s">
        <v>57</v>
      </c>
      <c r="B676" s="436"/>
      <c r="C676" s="436"/>
      <c r="D676" s="551"/>
      <c r="E676" s="552"/>
      <c r="F676" s="435"/>
    </row>
    <row r="677" spans="1:6" customFormat="1" ht="18.75" customHeight="1" x14ac:dyDescent="0.25">
      <c r="A677" s="5" t="s">
        <v>39</v>
      </c>
      <c r="B677" s="1662" t="s">
        <v>3250</v>
      </c>
      <c r="C677" s="1663"/>
      <c r="D677" s="1664"/>
      <c r="E677" s="682"/>
      <c r="F677" s="18"/>
    </row>
    <row r="678" spans="1:6" customFormat="1" ht="18.75" customHeight="1" x14ac:dyDescent="0.25">
      <c r="A678" s="5" t="s">
        <v>38</v>
      </c>
      <c r="B678" s="1665"/>
      <c r="C678" s="1666"/>
      <c r="D678" s="1667"/>
      <c r="E678" s="682"/>
      <c r="F678" s="18"/>
    </row>
    <row r="679" spans="1:6" customFormat="1" ht="18.75" customHeight="1" x14ac:dyDescent="0.25">
      <c r="A679" s="72" t="s">
        <v>40</v>
      </c>
      <c r="B679" s="1665"/>
      <c r="C679" s="1666"/>
      <c r="D679" s="1667"/>
      <c r="E679" s="682"/>
      <c r="F679" s="18"/>
    </row>
    <row r="680" spans="1:6" customFormat="1" ht="18.75" customHeight="1" x14ac:dyDescent="0.25">
      <c r="A680" s="72" t="s">
        <v>41</v>
      </c>
      <c r="B680" s="1668"/>
      <c r="C680" s="1669"/>
      <c r="D680" s="1670"/>
      <c r="E680" s="682"/>
      <c r="F680" s="18"/>
    </row>
    <row r="681" spans="1:6" customFormat="1" x14ac:dyDescent="0.25">
      <c r="A681" s="645" t="s">
        <v>63</v>
      </c>
      <c r="B681" s="572"/>
      <c r="C681" s="14"/>
      <c r="D681" s="14"/>
      <c r="E681" s="14"/>
      <c r="F681" s="645"/>
    </row>
    <row r="682" spans="1:6" customFormat="1" ht="18.75" customHeight="1" x14ac:dyDescent="0.25">
      <c r="A682" s="5" t="s">
        <v>34</v>
      </c>
      <c r="B682" s="1662" t="s">
        <v>3247</v>
      </c>
      <c r="C682" s="1663"/>
      <c r="D682" s="1664"/>
      <c r="E682" s="32"/>
      <c r="F682" s="18"/>
    </row>
    <row r="683" spans="1:6" customFormat="1" ht="18.75" customHeight="1" x14ac:dyDescent="0.25">
      <c r="A683" s="5" t="s">
        <v>35</v>
      </c>
      <c r="B683" s="1665"/>
      <c r="C683" s="1666"/>
      <c r="D683" s="1667"/>
      <c r="E683" s="32"/>
      <c r="F683" s="18"/>
    </row>
    <row r="684" spans="1:6" customFormat="1" ht="18.75" customHeight="1" x14ac:dyDescent="0.25">
      <c r="A684" s="5" t="s">
        <v>36</v>
      </c>
      <c r="B684" s="1665"/>
      <c r="C684" s="1666"/>
      <c r="D684" s="1667"/>
      <c r="E684" s="32"/>
      <c r="F684" s="18"/>
    </row>
    <row r="685" spans="1:6" customFormat="1" ht="18.75" customHeight="1" x14ac:dyDescent="0.25">
      <c r="A685" s="5" t="s">
        <v>37</v>
      </c>
      <c r="B685" s="1668"/>
      <c r="C685" s="1669"/>
      <c r="D685" s="1670"/>
      <c r="E685" s="32"/>
      <c r="F685" s="18"/>
    </row>
    <row r="686" spans="1:6" customFormat="1" x14ac:dyDescent="0.25">
      <c r="A686" s="435" t="s">
        <v>57</v>
      </c>
      <c r="B686" s="436"/>
      <c r="C686" s="436"/>
      <c r="D686" s="551"/>
      <c r="E686" s="552"/>
      <c r="F686" s="435"/>
    </row>
    <row r="687" spans="1:6" customFormat="1" ht="18.75" customHeight="1" x14ac:dyDescent="0.25">
      <c r="A687" s="5" t="s">
        <v>39</v>
      </c>
      <c r="B687" s="1662" t="s">
        <v>3248</v>
      </c>
      <c r="C687" s="1663"/>
      <c r="D687" s="1664"/>
      <c r="E687" s="38"/>
      <c r="F687" s="18"/>
    </row>
    <row r="688" spans="1:6" customFormat="1" ht="18.75" customHeight="1" x14ac:dyDescent="0.25">
      <c r="A688" s="5" t="s">
        <v>38</v>
      </c>
      <c r="B688" s="1665"/>
      <c r="C688" s="1666"/>
      <c r="D688" s="1667"/>
      <c r="E688" s="38"/>
      <c r="F688" s="18"/>
    </row>
    <row r="689" spans="1:6" customFormat="1" ht="18.75" customHeight="1" x14ac:dyDescent="0.25">
      <c r="A689" s="72" t="s">
        <v>40</v>
      </c>
      <c r="B689" s="1665"/>
      <c r="C689" s="1666"/>
      <c r="D689" s="1667"/>
      <c r="E689" s="79"/>
      <c r="F689" s="18"/>
    </row>
    <row r="690" spans="1:6" customFormat="1" ht="18.75" customHeight="1" x14ac:dyDescent="0.25">
      <c r="A690" s="72" t="s">
        <v>41</v>
      </c>
      <c r="B690" s="1668"/>
      <c r="C690" s="1669"/>
      <c r="D690" s="1670"/>
      <c r="E690" s="79"/>
      <c r="F690" s="18"/>
    </row>
    <row r="691" spans="1:6" customFormat="1" x14ac:dyDescent="0.25">
      <c r="A691" s="645" t="s">
        <v>3432</v>
      </c>
      <c r="B691" s="572"/>
      <c r="C691" s="14"/>
      <c r="D691" s="14"/>
      <c r="E691" s="14"/>
      <c r="F691" s="645"/>
    </row>
    <row r="692" spans="1:6" customFormat="1" x14ac:dyDescent="0.25">
      <c r="A692" s="70" t="s">
        <v>34</v>
      </c>
      <c r="B692" s="5"/>
      <c r="C692" s="32" t="s">
        <v>1991</v>
      </c>
      <c r="D692" s="48"/>
      <c r="E692" s="18"/>
      <c r="F692" s="18"/>
    </row>
    <row r="693" spans="1:6" customFormat="1" x14ac:dyDescent="0.25">
      <c r="A693" s="70" t="s">
        <v>35</v>
      </c>
      <c r="B693" s="5"/>
      <c r="C693" s="32" t="s">
        <v>1991</v>
      </c>
      <c r="D693" s="48"/>
      <c r="E693" s="18"/>
      <c r="F693" s="18"/>
    </row>
    <row r="694" spans="1:6" customFormat="1" x14ac:dyDescent="0.25">
      <c r="A694" s="70" t="s">
        <v>36</v>
      </c>
      <c r="B694" s="32"/>
      <c r="C694" s="32" t="s">
        <v>1991</v>
      </c>
      <c r="D694" s="48"/>
      <c r="E694" s="38"/>
      <c r="F694" s="18"/>
    </row>
    <row r="695" spans="1:6" customFormat="1" x14ac:dyDescent="0.25">
      <c r="A695" s="70" t="s">
        <v>37</v>
      </c>
      <c r="B695" s="32"/>
      <c r="C695" s="32" t="s">
        <v>1991</v>
      </c>
      <c r="D695" s="48"/>
      <c r="E695" s="38"/>
      <c r="F695" s="18"/>
    </row>
    <row r="696" spans="1:6" customFormat="1" x14ac:dyDescent="0.25">
      <c r="A696" s="435" t="s">
        <v>57</v>
      </c>
      <c r="B696" s="436"/>
      <c r="C696" s="436"/>
      <c r="D696" s="551"/>
      <c r="E696" s="552"/>
      <c r="F696" s="435"/>
    </row>
    <row r="697" spans="1:6" customFormat="1" x14ac:dyDescent="0.25">
      <c r="A697" s="5" t="s">
        <v>39</v>
      </c>
      <c r="B697" s="21"/>
      <c r="C697" s="74" t="s">
        <v>1991</v>
      </c>
      <c r="D697" s="21"/>
      <c r="E697" s="43"/>
      <c r="F697" s="18"/>
    </row>
    <row r="698" spans="1:6" customFormat="1" x14ac:dyDescent="0.25">
      <c r="A698" s="5" t="s">
        <v>38</v>
      </c>
      <c r="B698" s="21"/>
      <c r="C698" s="77" t="s">
        <v>1991</v>
      </c>
      <c r="D698" s="21"/>
      <c r="E698" s="43"/>
      <c r="F698" s="18"/>
    </row>
    <row r="699" spans="1:6" customFormat="1" x14ac:dyDescent="0.25">
      <c r="A699" s="72" t="s">
        <v>40</v>
      </c>
      <c r="B699" s="21"/>
      <c r="C699" s="74" t="s">
        <v>1991</v>
      </c>
      <c r="D699" s="21"/>
      <c r="E699" s="43"/>
      <c r="F699" s="18"/>
    </row>
    <row r="700" spans="1:6" customFormat="1" x14ac:dyDescent="0.25">
      <c r="A700" s="72" t="s">
        <v>41</v>
      </c>
      <c r="B700" s="21"/>
      <c r="C700" s="74" t="s">
        <v>1991</v>
      </c>
      <c r="D700" s="21"/>
      <c r="E700" s="43"/>
      <c r="F700" s="18"/>
    </row>
    <row r="701" spans="1:6" customFormat="1" x14ac:dyDescent="0.25">
      <c r="A701" s="645" t="s">
        <v>65</v>
      </c>
      <c r="B701" s="572"/>
      <c r="C701" s="14"/>
      <c r="D701" s="14"/>
      <c r="E701" s="14"/>
      <c r="F701" s="645"/>
    </row>
    <row r="702" spans="1:6" customFormat="1" ht="18.75" customHeight="1" x14ac:dyDescent="0.25">
      <c r="A702" s="5" t="s">
        <v>34</v>
      </c>
      <c r="B702" s="1705" t="s">
        <v>3251</v>
      </c>
      <c r="C702" s="1706"/>
      <c r="D702" s="100"/>
      <c r="E702" s="99"/>
      <c r="F702" s="18"/>
    </row>
    <row r="703" spans="1:6" customFormat="1" ht="20.25" customHeight="1" x14ac:dyDescent="0.25">
      <c r="A703" s="5" t="s">
        <v>35</v>
      </c>
      <c r="B703" s="1707"/>
      <c r="C703" s="1708"/>
      <c r="D703" s="100"/>
      <c r="E703" s="99"/>
      <c r="F703" s="18"/>
    </row>
    <row r="704" spans="1:6" customFormat="1" ht="20.25" customHeight="1" x14ac:dyDescent="0.25">
      <c r="A704" s="5" t="s">
        <v>36</v>
      </c>
      <c r="B704" s="1707"/>
      <c r="C704" s="1708"/>
      <c r="D704" s="100"/>
      <c r="E704" s="99"/>
      <c r="F704" s="18"/>
    </row>
    <row r="705" spans="1:6" customFormat="1" ht="18.75" customHeight="1" x14ac:dyDescent="0.25">
      <c r="A705" s="5" t="s">
        <v>37</v>
      </c>
      <c r="B705" s="1709"/>
      <c r="C705" s="1710"/>
      <c r="D705" s="100"/>
      <c r="E705" s="99"/>
      <c r="F705" s="18"/>
    </row>
    <row r="706" spans="1:6" customFormat="1" x14ac:dyDescent="0.25">
      <c r="A706" s="435" t="s">
        <v>57</v>
      </c>
      <c r="B706" s="436"/>
      <c r="C706" s="436"/>
      <c r="D706" s="551"/>
      <c r="E706" s="552"/>
      <c r="F706" s="435"/>
    </row>
    <row r="707" spans="1:6" customFormat="1" x14ac:dyDescent="0.25">
      <c r="A707" s="18" t="s">
        <v>39</v>
      </c>
      <c r="B707" s="72"/>
      <c r="C707" s="32"/>
      <c r="D707" s="21"/>
      <c r="E707" s="562"/>
      <c r="F707" s="18"/>
    </row>
    <row r="708" spans="1:6" customFormat="1" x14ac:dyDescent="0.25">
      <c r="A708" s="18" t="s">
        <v>38</v>
      </c>
      <c r="B708" s="72"/>
      <c r="C708" s="32"/>
      <c r="D708" s="21"/>
      <c r="E708" s="562"/>
      <c r="F708" s="18"/>
    </row>
    <row r="709" spans="1:6" customFormat="1" x14ac:dyDescent="0.25">
      <c r="A709" s="72" t="s">
        <v>40</v>
      </c>
      <c r="B709" s="72"/>
      <c r="C709" s="32"/>
      <c r="D709" s="61"/>
      <c r="E709" s="61"/>
      <c r="F709" s="18"/>
    </row>
    <row r="710" spans="1:6" customFormat="1" x14ac:dyDescent="0.25">
      <c r="A710" s="72" t="s">
        <v>41</v>
      </c>
      <c r="B710" s="72"/>
      <c r="C710" s="32"/>
      <c r="D710" s="61"/>
      <c r="E710" s="61"/>
      <c r="F710" s="18"/>
    </row>
    <row r="712" spans="1:6" ht="18.75" x14ac:dyDescent="0.25">
      <c r="A712" s="645" t="s">
        <v>3440</v>
      </c>
      <c r="B712" s="1540" t="s">
        <v>3443</v>
      </c>
    </row>
    <row r="713" spans="1:6" ht="18.75" x14ac:dyDescent="0.25">
      <c r="A713" s="645" t="s">
        <v>3441</v>
      </c>
      <c r="B713" s="1540" t="s">
        <v>3442</v>
      </c>
    </row>
  </sheetData>
  <autoFilter ref="A35:F710" xr:uid="{4D8DEA91-0C62-4C32-8ACF-1E553FD27C26}"/>
  <mergeCells count="16">
    <mergeCell ref="A33:F33"/>
    <mergeCell ref="B38:B41"/>
    <mergeCell ref="B73:B76"/>
    <mergeCell ref="B78:B86"/>
    <mergeCell ref="B390:B398"/>
    <mergeCell ref="B328:B336"/>
    <mergeCell ref="B516:B524"/>
    <mergeCell ref="B573:B576"/>
    <mergeCell ref="B578:B586"/>
    <mergeCell ref="B588:B596"/>
    <mergeCell ref="B598:B606"/>
    <mergeCell ref="B702:C705"/>
    <mergeCell ref="B687:D690"/>
    <mergeCell ref="B682:D685"/>
    <mergeCell ref="B677:D680"/>
    <mergeCell ref="B672:D675"/>
  </mergeCells>
  <phoneticPr fontId="20" type="noConversion"/>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5AC4A-FCA4-45DC-9F02-E1D13DC2DD83}">
  <dimension ref="A1:F762"/>
  <sheetViews>
    <sheetView topLeftCell="A631" zoomScale="71" zoomScaleNormal="85" workbookViewId="0">
      <selection activeCell="A35" sqref="A35:F35"/>
    </sheetView>
  </sheetViews>
  <sheetFormatPr defaultColWidth="10.875" defaultRowHeight="15.75" x14ac:dyDescent="0.25"/>
  <cols>
    <col min="1" max="1" width="35.375" style="3" customWidth="1"/>
    <col min="2" max="2" width="22.375" style="3" bestFit="1" customWidth="1"/>
    <col min="3" max="3" width="52.875" style="3" customWidth="1"/>
    <col min="4" max="4" width="60.625" style="3" customWidth="1"/>
    <col min="5" max="5" width="142.25" style="8" bestFit="1" customWidth="1"/>
    <col min="6" max="6" width="255.5" style="26" customWidth="1"/>
  </cols>
  <sheetData>
    <row r="1" spans="1:6" ht="15.6" customHeight="1" x14ac:dyDescent="0.25">
      <c r="A1" s="1"/>
      <c r="B1" s="1"/>
      <c r="C1" s="1"/>
      <c r="D1" s="1"/>
      <c r="E1" s="563"/>
      <c r="F1" s="1"/>
    </row>
    <row r="2" spans="1:6" ht="15.6" customHeight="1" x14ac:dyDescent="0.25">
      <c r="A2" s="1"/>
      <c r="B2" s="1"/>
      <c r="C2" s="1"/>
      <c r="D2" s="538" t="s">
        <v>12</v>
      </c>
      <c r="E2" s="563"/>
      <c r="F2" s="1"/>
    </row>
    <row r="3" spans="1:6" ht="15.6" customHeight="1" x14ac:dyDescent="0.25">
      <c r="A3" s="1"/>
      <c r="B3" s="1"/>
      <c r="C3" s="1"/>
      <c r="D3" s="538" t="s">
        <v>42</v>
      </c>
      <c r="E3" s="563"/>
      <c r="F3" s="1"/>
    </row>
    <row r="4" spans="1:6" ht="15.6" customHeight="1" x14ac:dyDescent="0.25">
      <c r="A4" s="1"/>
      <c r="B4" s="538"/>
      <c r="C4" s="1"/>
      <c r="D4" s="538" t="s">
        <v>13</v>
      </c>
      <c r="E4" s="563"/>
      <c r="F4" s="1"/>
    </row>
    <row r="5" spans="1:6" ht="15.6" customHeight="1" x14ac:dyDescent="0.25">
      <c r="A5" s="1"/>
      <c r="B5" s="1"/>
      <c r="C5" s="1"/>
      <c r="D5" s="538" t="s">
        <v>2495</v>
      </c>
      <c r="E5" s="563"/>
      <c r="F5" s="1"/>
    </row>
    <row r="6" spans="1:6" ht="15.6" customHeight="1" x14ac:dyDescent="0.25">
      <c r="A6" s="1"/>
      <c r="B6" s="1"/>
      <c r="C6" s="1"/>
      <c r="D6" s="538" t="s">
        <v>48</v>
      </c>
      <c r="E6" s="563"/>
      <c r="F6" s="1"/>
    </row>
    <row r="7" spans="1:6" ht="15.6" customHeight="1" x14ac:dyDescent="0.25">
      <c r="A7" s="1"/>
      <c r="B7" s="1"/>
      <c r="C7" s="1"/>
      <c r="D7" s="538"/>
      <c r="E7" s="563"/>
      <c r="F7" s="1"/>
    </row>
    <row r="8" spans="1:6" ht="15.6" customHeight="1" x14ac:dyDescent="0.25">
      <c r="A8" s="1"/>
      <c r="B8" s="1"/>
      <c r="C8" s="1"/>
      <c r="D8" s="561" t="s">
        <v>2685</v>
      </c>
      <c r="E8" s="563"/>
      <c r="F8" s="1"/>
    </row>
    <row r="9" spans="1:6" ht="15.6" customHeight="1" x14ac:dyDescent="0.25">
      <c r="A9" s="1"/>
      <c r="B9" s="1"/>
      <c r="C9" s="1"/>
      <c r="D9" s="564" t="s">
        <v>2684</v>
      </c>
      <c r="E9" s="563"/>
      <c r="F9" s="1"/>
    </row>
    <row r="10" spans="1:6" ht="15.6" customHeight="1" x14ac:dyDescent="0.25">
      <c r="A10" s="1"/>
      <c r="B10" s="1"/>
      <c r="C10" s="1"/>
      <c r="D10" s="561" t="s">
        <v>2335</v>
      </c>
      <c r="E10" s="563"/>
      <c r="F10" s="1"/>
    </row>
    <row r="11" spans="1:6" ht="15.6" customHeight="1" x14ac:dyDescent="0.25">
      <c r="A11" s="1"/>
      <c r="B11" s="1"/>
      <c r="C11" s="1"/>
      <c r="D11" s="537"/>
      <c r="E11" s="563"/>
      <c r="F11" s="1"/>
    </row>
    <row r="12" spans="1:6" ht="15.6" customHeight="1" x14ac:dyDescent="0.25">
      <c r="A12" s="1"/>
      <c r="B12" s="1"/>
      <c r="C12" s="1"/>
      <c r="D12" s="6"/>
      <c r="E12" s="563"/>
      <c r="F12" s="1"/>
    </row>
    <row r="13" spans="1:6" ht="15.6" customHeight="1" x14ac:dyDescent="0.25">
      <c r="A13" s="1"/>
      <c r="B13" s="1"/>
      <c r="C13" s="1"/>
      <c r="D13" s="1"/>
      <c r="E13" s="563"/>
      <c r="F13" s="1"/>
    </row>
    <row r="14" spans="1:6" ht="15.6" customHeight="1" x14ac:dyDescent="0.25">
      <c r="A14" s="522" t="s">
        <v>10</v>
      </c>
      <c r="B14" s="565" t="s">
        <v>23</v>
      </c>
      <c r="C14" s="52" t="s">
        <v>3170</v>
      </c>
      <c r="D14" s="52" t="s">
        <v>3304</v>
      </c>
      <c r="E14" s="657"/>
      <c r="F14" s="3"/>
    </row>
    <row r="15" spans="1:6" ht="15.6" customHeight="1" x14ac:dyDescent="0.25">
      <c r="A15" s="47" t="s">
        <v>1</v>
      </c>
      <c r="B15" s="760">
        <v>44</v>
      </c>
      <c r="C15" s="53">
        <f>ROUND(B15/$B$31*100,2)</f>
        <v>30.14</v>
      </c>
      <c r="D15" s="52"/>
      <c r="E15" s="657"/>
      <c r="F15" s="3"/>
    </row>
    <row r="16" spans="1:6" ht="15.6" customHeight="1" x14ac:dyDescent="0.25">
      <c r="A16" s="49" t="s">
        <v>28</v>
      </c>
      <c r="B16" s="772">
        <v>22</v>
      </c>
      <c r="C16" s="476"/>
      <c r="D16" s="52">
        <f>ROUND(B16/$B$32*$C$32,0)</f>
        <v>11</v>
      </c>
      <c r="E16" s="658"/>
      <c r="F16" s="39"/>
    </row>
    <row r="17" spans="1:6" ht="15.6" customHeight="1" x14ac:dyDescent="0.25">
      <c r="A17" s="47" t="s">
        <v>5</v>
      </c>
      <c r="B17" s="1054">
        <v>12</v>
      </c>
      <c r="C17" s="53">
        <f>ROUND(B17/$B$31*100,2)</f>
        <v>8.2200000000000006</v>
      </c>
      <c r="D17" s="52"/>
      <c r="E17" s="40"/>
      <c r="F17" s="3"/>
    </row>
    <row r="18" spans="1:6" ht="15.6" customHeight="1" x14ac:dyDescent="0.25">
      <c r="A18" s="49" t="s">
        <v>29</v>
      </c>
      <c r="B18" s="1055">
        <v>8</v>
      </c>
      <c r="C18" s="476"/>
      <c r="D18" s="52">
        <f>ROUND(B18/$B$32*$C$32,0)</f>
        <v>4</v>
      </c>
      <c r="E18" s="34"/>
      <c r="F18" s="39"/>
    </row>
    <row r="19" spans="1:6" ht="15.6" customHeight="1" x14ac:dyDescent="0.25">
      <c r="A19" s="47" t="s">
        <v>20</v>
      </c>
      <c r="B19" s="856">
        <v>22</v>
      </c>
      <c r="C19" s="53">
        <f>ROUND(B19/$B$31*100,2)</f>
        <v>15.07</v>
      </c>
      <c r="D19" s="52"/>
      <c r="E19" s="657"/>
      <c r="F19" s="3"/>
    </row>
    <row r="20" spans="1:6" ht="15.6" customHeight="1" x14ac:dyDescent="0.25">
      <c r="A20" s="49" t="s">
        <v>26</v>
      </c>
      <c r="B20" s="857">
        <f>COUNTIF($B$36:$B$434,"*14FIZ.L*")/2</f>
        <v>4</v>
      </c>
      <c r="C20" s="476"/>
      <c r="D20" s="52">
        <f>ROUND(B20/$B$32*$C$32,0)</f>
        <v>2</v>
      </c>
      <c r="E20" s="39"/>
      <c r="F20" s="39"/>
    </row>
    <row r="21" spans="1:6" ht="15.6" customHeight="1" x14ac:dyDescent="0.25">
      <c r="A21" s="47" t="s">
        <v>0</v>
      </c>
      <c r="B21" s="1284">
        <v>11</v>
      </c>
      <c r="C21" s="53">
        <f>ROUND(B21/$B$31*100,2)</f>
        <v>7.53</v>
      </c>
      <c r="D21" s="52"/>
      <c r="E21" s="26"/>
      <c r="F21" s="3"/>
    </row>
    <row r="22" spans="1:6" ht="15.6" customHeight="1" x14ac:dyDescent="0.25">
      <c r="A22" s="49" t="s">
        <v>27</v>
      </c>
      <c r="B22" s="1285">
        <v>2</v>
      </c>
      <c r="C22" s="476"/>
      <c r="D22" s="52">
        <f>ROUND(B22/$B$32*$C$32,0)</f>
        <v>1</v>
      </c>
      <c r="E22" s="477"/>
      <c r="F22" s="39"/>
    </row>
    <row r="23" spans="1:6" ht="15.6" customHeight="1" x14ac:dyDescent="0.25">
      <c r="A23" s="46" t="s">
        <v>1932</v>
      </c>
      <c r="B23" s="810">
        <v>3</v>
      </c>
      <c r="C23" s="1404">
        <f>ROUND(B23/$B$31*100,2)</f>
        <v>2.0499999999999998</v>
      </c>
      <c r="D23" s="52"/>
      <c r="E23" s="477"/>
      <c r="F23" s="39"/>
    </row>
    <row r="24" spans="1:6" ht="15.6" customHeight="1" x14ac:dyDescent="0.25">
      <c r="A24" s="49" t="s">
        <v>1934</v>
      </c>
      <c r="B24" s="790">
        <v>10</v>
      </c>
      <c r="C24" s="476"/>
      <c r="D24" s="52">
        <f>ROUND(B24/$B$32*$C$32,0)</f>
        <v>5</v>
      </c>
      <c r="E24" s="477"/>
      <c r="F24" s="39"/>
    </row>
    <row r="25" spans="1:6" ht="15.6" customHeight="1" x14ac:dyDescent="0.25">
      <c r="A25" s="46" t="s">
        <v>53</v>
      </c>
      <c r="B25" s="1227">
        <v>20</v>
      </c>
      <c r="C25" s="53">
        <f>ROUND(B25/$B$31*100,2)</f>
        <v>13.7</v>
      </c>
      <c r="D25" s="52"/>
      <c r="E25" s="26"/>
      <c r="F25" s="3"/>
    </row>
    <row r="26" spans="1:6" ht="15.6" customHeight="1" x14ac:dyDescent="0.25">
      <c r="A26" s="46" t="s">
        <v>1894</v>
      </c>
      <c r="B26" s="1309">
        <v>13</v>
      </c>
      <c r="C26" s="53">
        <f>ROUND(B26/$B$31*100,2)</f>
        <v>8.9</v>
      </c>
      <c r="D26" s="52"/>
      <c r="E26" s="26"/>
      <c r="F26" s="3"/>
    </row>
    <row r="27" spans="1:6" ht="15.6" customHeight="1" x14ac:dyDescent="0.25">
      <c r="A27" s="46" t="s">
        <v>9</v>
      </c>
      <c r="B27" s="984">
        <v>18</v>
      </c>
      <c r="C27" s="53">
        <f>ROUND(B27/$B$31*100,2)</f>
        <v>12.33</v>
      </c>
      <c r="D27" s="52"/>
      <c r="E27" s="26"/>
      <c r="F27" s="3"/>
    </row>
    <row r="28" spans="1:6" ht="15.6" customHeight="1" x14ac:dyDescent="0.25">
      <c r="A28" s="46" t="s">
        <v>3032</v>
      </c>
      <c r="B28" s="1100">
        <v>3</v>
      </c>
      <c r="C28" s="53">
        <f>ROUND(B28/$B$31*100,2)</f>
        <v>2.0499999999999998</v>
      </c>
      <c r="D28" s="52">
        <f>ROUND(B28/$B$32*$C$32,0)</f>
        <v>2</v>
      </c>
      <c r="E28" s="26"/>
      <c r="F28" s="3"/>
    </row>
    <row r="29" spans="1:6" ht="15.6" customHeight="1" x14ac:dyDescent="0.25">
      <c r="A29" s="1110" t="s">
        <v>3033</v>
      </c>
      <c r="B29" s="1403">
        <v>2</v>
      </c>
      <c r="C29" s="676"/>
      <c r="D29" s="52"/>
      <c r="E29" s="26"/>
      <c r="F29" s="3"/>
    </row>
    <row r="30" spans="1:6" ht="15.6" customHeight="1" x14ac:dyDescent="0.25">
      <c r="A30" s="686" t="s">
        <v>2</v>
      </c>
      <c r="B30" s="1405">
        <v>194</v>
      </c>
      <c r="C30" s="676">
        <f>SUM(C15:C28)</f>
        <v>99.99</v>
      </c>
      <c r="D30" s="52"/>
      <c r="E30" s="26"/>
      <c r="F30" s="3"/>
    </row>
    <row r="31" spans="1:6" ht="15.6" customHeight="1" x14ac:dyDescent="0.25">
      <c r="A31" s="1457" t="s">
        <v>3283</v>
      </c>
      <c r="B31" s="1405">
        <f>SUM(B15,B17,B19,B21,B23,B25,B26,B27,B28)</f>
        <v>146</v>
      </c>
      <c r="C31" s="676">
        <f>ROUND(B31/B30*100,0)</f>
        <v>75</v>
      </c>
      <c r="D31" s="52"/>
      <c r="E31" s="26"/>
      <c r="F31" s="3"/>
    </row>
    <row r="32" spans="1:6" ht="15.6" customHeight="1" x14ac:dyDescent="0.25">
      <c r="A32" s="686" t="s">
        <v>3284</v>
      </c>
      <c r="B32" s="1459">
        <f>SUM(B16,B18,B20,B22,B24,B29)</f>
        <v>48</v>
      </c>
      <c r="C32" s="1460">
        <f>ROUND(B32/B30*100,0)</f>
        <v>25</v>
      </c>
      <c r="D32" s="52">
        <f>SUM(D15:D28)</f>
        <v>25</v>
      </c>
      <c r="E32" s="26"/>
      <c r="F32" s="3"/>
    </row>
    <row r="33" spans="1:6" ht="15.6" customHeight="1" x14ac:dyDescent="0.25">
      <c r="A33" s="1435" t="s">
        <v>2619</v>
      </c>
      <c r="B33" s="1435"/>
      <c r="C33" s="1435"/>
      <c r="D33" s="1463"/>
      <c r="E33" s="1435"/>
      <c r="F33" s="1435"/>
    </row>
    <row r="34" spans="1:6" ht="15.6" customHeight="1" x14ac:dyDescent="0.25">
      <c r="A34" s="1436" t="s">
        <v>2225</v>
      </c>
      <c r="B34" s="1436"/>
      <c r="C34" s="1436"/>
      <c r="D34" s="1436"/>
      <c r="E34" s="1436"/>
      <c r="F34" s="1436"/>
    </row>
    <row r="35" spans="1:6" x14ac:dyDescent="0.25">
      <c r="A35" s="11" t="s">
        <v>3</v>
      </c>
      <c r="B35" s="11" t="s">
        <v>6</v>
      </c>
      <c r="C35" s="11" t="s">
        <v>7</v>
      </c>
      <c r="D35" s="11" t="s">
        <v>8</v>
      </c>
      <c r="E35" s="12" t="s">
        <v>4</v>
      </c>
      <c r="F35" s="11" t="s">
        <v>11</v>
      </c>
    </row>
    <row r="36" spans="1:6" ht="15.6" customHeight="1" x14ac:dyDescent="0.25">
      <c r="A36" s="59" t="s">
        <v>22</v>
      </c>
      <c r="B36" s="59"/>
      <c r="C36" s="59"/>
      <c r="D36" s="59"/>
      <c r="E36" s="59"/>
      <c r="F36" s="59"/>
    </row>
    <row r="37" spans="1:6" x14ac:dyDescent="0.25">
      <c r="A37" s="645" t="s">
        <v>3270</v>
      </c>
      <c r="B37" s="15"/>
      <c r="C37" s="15"/>
      <c r="D37" s="15"/>
      <c r="E37" s="15"/>
      <c r="F37" s="15"/>
    </row>
    <row r="38" spans="1:6" ht="15.6" customHeight="1" x14ac:dyDescent="0.25">
      <c r="A38" s="72" t="s">
        <v>34</v>
      </c>
      <c r="B38" s="85" t="s">
        <v>1504</v>
      </c>
      <c r="C38" s="723" t="s">
        <v>1</v>
      </c>
      <c r="D38" s="723" t="s">
        <v>1505</v>
      </c>
      <c r="E38" s="723" t="s">
        <v>1327</v>
      </c>
      <c r="F38" s="723" t="s">
        <v>2739</v>
      </c>
    </row>
    <row r="39" spans="1:6" ht="15.6" customHeight="1" x14ac:dyDescent="0.25">
      <c r="A39" s="72" t="s">
        <v>35</v>
      </c>
      <c r="B39" s="724" t="s">
        <v>1507</v>
      </c>
      <c r="C39" s="725" t="s">
        <v>1</v>
      </c>
      <c r="D39" s="750" t="s">
        <v>2740</v>
      </c>
      <c r="E39" s="723" t="s">
        <v>1327</v>
      </c>
      <c r="F39" s="725" t="s">
        <v>2741</v>
      </c>
    </row>
    <row r="40" spans="1:6" ht="15.6" customHeight="1" x14ac:dyDescent="0.25">
      <c r="A40" s="72" t="s">
        <v>36</v>
      </c>
      <c r="B40" s="918" t="s">
        <v>2053</v>
      </c>
      <c r="C40" s="977" t="s">
        <v>9</v>
      </c>
      <c r="D40" s="935" t="s">
        <v>870</v>
      </c>
      <c r="E40" s="978" t="s">
        <v>742</v>
      </c>
      <c r="F40" s="978" t="s">
        <v>2914</v>
      </c>
    </row>
    <row r="41" spans="1:6" ht="15.6" customHeight="1" x14ac:dyDescent="0.25">
      <c r="A41" s="72" t="s">
        <v>37</v>
      </c>
      <c r="B41" s="72"/>
      <c r="C41" s="72"/>
      <c r="D41" s="72"/>
      <c r="E41" s="72"/>
      <c r="F41" s="72"/>
    </row>
    <row r="42" spans="1:6" ht="15.6" customHeight="1" x14ac:dyDescent="0.25">
      <c r="A42" s="435" t="s">
        <v>57</v>
      </c>
      <c r="B42" s="435"/>
      <c r="C42" s="435"/>
      <c r="D42" s="435"/>
      <c r="E42" s="435"/>
      <c r="F42" s="435"/>
    </row>
    <row r="43" spans="1:6" ht="15.6" customHeight="1" x14ac:dyDescent="0.25">
      <c r="A43" s="5" t="s">
        <v>39</v>
      </c>
      <c r="B43" s="1205" t="s">
        <v>2040</v>
      </c>
      <c r="C43" s="1204" t="s">
        <v>53</v>
      </c>
      <c r="D43" s="1204" t="s">
        <v>3117</v>
      </c>
      <c r="E43" s="1205" t="s">
        <v>74</v>
      </c>
      <c r="F43" s="1204" t="s">
        <v>2387</v>
      </c>
    </row>
    <row r="44" spans="1:6" ht="15.6" customHeight="1" x14ac:dyDescent="0.25">
      <c r="A44" s="5" t="s">
        <v>38</v>
      </c>
      <c r="B44" s="1205" t="s">
        <v>2041</v>
      </c>
      <c r="C44" s="1204" t="s">
        <v>53</v>
      </c>
      <c r="D44" s="1204" t="s">
        <v>3117</v>
      </c>
      <c r="E44" s="1205" t="s">
        <v>74</v>
      </c>
      <c r="F44" s="16" t="s">
        <v>2387</v>
      </c>
    </row>
    <row r="45" spans="1:6" ht="15.6" customHeight="1" x14ac:dyDescent="0.25">
      <c r="A45" s="72" t="s">
        <v>40</v>
      </c>
      <c r="B45" s="1148" t="s">
        <v>2163</v>
      </c>
      <c r="C45" s="1147" t="s">
        <v>1990</v>
      </c>
      <c r="D45" s="75"/>
      <c r="E45" s="75"/>
      <c r="F45" s="75"/>
    </row>
    <row r="46" spans="1:6" ht="15.6" customHeight="1" x14ac:dyDescent="0.25">
      <c r="A46" s="72" t="s">
        <v>41</v>
      </c>
      <c r="B46" s="1148" t="s">
        <v>2163</v>
      </c>
      <c r="C46" s="1147" t="s">
        <v>1990</v>
      </c>
      <c r="D46" s="75"/>
      <c r="E46" s="75"/>
      <c r="F46" s="75"/>
    </row>
    <row r="47" spans="1:6" ht="15.75" customHeight="1" x14ac:dyDescent="0.25">
      <c r="A47" s="645" t="s">
        <v>3271</v>
      </c>
      <c r="B47" s="572"/>
      <c r="C47" s="58"/>
      <c r="D47" s="14"/>
      <c r="E47" s="14"/>
      <c r="F47" s="14"/>
    </row>
    <row r="48" spans="1:6" ht="15.75" customHeight="1" x14ac:dyDescent="0.25">
      <c r="A48" s="5" t="s">
        <v>34</v>
      </c>
      <c r="B48" s="918" t="s">
        <v>2156</v>
      </c>
      <c r="C48" s="977" t="s">
        <v>9</v>
      </c>
      <c r="D48" s="935" t="s">
        <v>873</v>
      </c>
      <c r="E48" s="978" t="s">
        <v>742</v>
      </c>
      <c r="F48" s="922" t="s">
        <v>2402</v>
      </c>
    </row>
    <row r="49" spans="1:6" ht="15.75" customHeight="1" x14ac:dyDescent="0.25">
      <c r="A49" s="5" t="s">
        <v>35</v>
      </c>
      <c r="B49" s="922" t="s">
        <v>2042</v>
      </c>
      <c r="C49" s="922" t="s">
        <v>9</v>
      </c>
      <c r="D49" s="922" t="s">
        <v>873</v>
      </c>
      <c r="E49" s="919" t="s">
        <v>742</v>
      </c>
      <c r="F49" s="1011" t="s">
        <v>2402</v>
      </c>
    </row>
    <row r="50" spans="1:6" ht="15.6" customHeight="1" x14ac:dyDescent="0.25">
      <c r="A50" s="5" t="s">
        <v>36</v>
      </c>
      <c r="B50" s="85" t="s">
        <v>1510</v>
      </c>
      <c r="C50" s="723" t="s">
        <v>1</v>
      </c>
      <c r="D50" s="723" t="s">
        <v>2347</v>
      </c>
      <c r="E50" s="723" t="s">
        <v>1327</v>
      </c>
      <c r="F50" s="723" t="s">
        <v>2348</v>
      </c>
    </row>
    <row r="51" spans="1:6" ht="15.6" customHeight="1" x14ac:dyDescent="0.25">
      <c r="A51" s="5" t="s">
        <v>37</v>
      </c>
      <c r="B51" s="724" t="s">
        <v>1513</v>
      </c>
      <c r="C51" s="725" t="s">
        <v>1</v>
      </c>
      <c r="D51" s="750" t="s">
        <v>2349</v>
      </c>
      <c r="E51" s="723" t="s">
        <v>1327</v>
      </c>
      <c r="F51" s="725" t="s">
        <v>2350</v>
      </c>
    </row>
    <row r="52" spans="1:6" ht="15.6" customHeight="1" x14ac:dyDescent="0.25">
      <c r="A52" s="435" t="s">
        <v>57</v>
      </c>
      <c r="B52" s="435"/>
      <c r="C52" s="435"/>
      <c r="D52" s="435"/>
      <c r="E52" s="435"/>
      <c r="F52" s="435"/>
    </row>
    <row r="53" spans="1:6" ht="15.6" customHeight="1" x14ac:dyDescent="0.25">
      <c r="A53" s="5" t="s">
        <v>39</v>
      </c>
      <c r="B53" s="5"/>
      <c r="C53" s="5" t="s">
        <v>1991</v>
      </c>
      <c r="D53" s="5"/>
      <c r="E53" s="5"/>
      <c r="F53" s="5"/>
    </row>
    <row r="54" spans="1:6" ht="15.6" customHeight="1" x14ac:dyDescent="0.25">
      <c r="A54" s="5" t="s">
        <v>38</v>
      </c>
      <c r="B54" s="988" t="s">
        <v>1272</v>
      </c>
      <c r="C54" s="992" t="s">
        <v>5</v>
      </c>
      <c r="D54" s="988" t="s">
        <v>2384</v>
      </c>
      <c r="E54" s="994" t="s">
        <v>1170</v>
      </c>
      <c r="F54" s="992" t="s">
        <v>2385</v>
      </c>
    </row>
    <row r="55" spans="1:6" ht="15.6" customHeight="1" x14ac:dyDescent="0.25">
      <c r="A55" s="72" t="s">
        <v>40</v>
      </c>
      <c r="B55" s="922" t="s">
        <v>2043</v>
      </c>
      <c r="C55" s="922" t="s">
        <v>9</v>
      </c>
      <c r="D55" s="922" t="s">
        <v>876</v>
      </c>
      <c r="E55" s="919" t="s">
        <v>742</v>
      </c>
      <c r="F55" s="1011" t="s">
        <v>877</v>
      </c>
    </row>
    <row r="56" spans="1:6" ht="15.6" customHeight="1" x14ac:dyDescent="0.25">
      <c r="A56" s="72" t="s">
        <v>41</v>
      </c>
      <c r="B56" s="917" t="s">
        <v>2157</v>
      </c>
      <c r="C56" s="917" t="s">
        <v>9</v>
      </c>
      <c r="D56" s="1010" t="s">
        <v>876</v>
      </c>
      <c r="E56" s="919" t="s">
        <v>742</v>
      </c>
      <c r="F56" s="1011" t="s">
        <v>877</v>
      </c>
    </row>
    <row r="57" spans="1:6" ht="15.6" customHeight="1" x14ac:dyDescent="0.25">
      <c r="A57" s="645" t="s">
        <v>2616</v>
      </c>
      <c r="B57" s="572"/>
      <c r="C57" s="14"/>
      <c r="D57" s="14"/>
      <c r="E57" s="14"/>
      <c r="F57" s="14"/>
    </row>
    <row r="58" spans="1:6" ht="15.6" customHeight="1" x14ac:dyDescent="0.25">
      <c r="A58" s="5" t="s">
        <v>34</v>
      </c>
      <c r="B58" s="927" t="s">
        <v>882</v>
      </c>
      <c r="C58" s="929" t="s">
        <v>9</v>
      </c>
      <c r="D58" s="929" t="s">
        <v>880</v>
      </c>
      <c r="E58" s="929" t="s">
        <v>742</v>
      </c>
      <c r="F58" s="929" t="s">
        <v>2915</v>
      </c>
    </row>
    <row r="59" spans="1:6" ht="15.6" customHeight="1" x14ac:dyDescent="0.25">
      <c r="A59" s="5" t="s">
        <v>35</v>
      </c>
      <c r="B59" s="930" t="s">
        <v>883</v>
      </c>
      <c r="C59" s="929" t="s">
        <v>9</v>
      </c>
      <c r="D59" s="932" t="s">
        <v>880</v>
      </c>
      <c r="E59" s="932" t="s">
        <v>742</v>
      </c>
      <c r="F59" s="932" t="s">
        <v>2915</v>
      </c>
    </row>
    <row r="60" spans="1:6" ht="15.6" customHeight="1" x14ac:dyDescent="0.25">
      <c r="A60" s="5" t="s">
        <v>36</v>
      </c>
      <c r="B60" s="798" t="s">
        <v>2051</v>
      </c>
      <c r="C60" s="798" t="s">
        <v>427</v>
      </c>
      <c r="D60" s="798" t="s">
        <v>2775</v>
      </c>
      <c r="E60" s="799" t="s">
        <v>431</v>
      </c>
      <c r="F60" s="798" t="s">
        <v>523</v>
      </c>
    </row>
    <row r="61" spans="1:6" ht="15.6" customHeight="1" x14ac:dyDescent="0.25">
      <c r="A61" s="5" t="s">
        <v>37</v>
      </c>
      <c r="B61" s="988" t="s">
        <v>2019</v>
      </c>
      <c r="C61" s="992" t="s">
        <v>5</v>
      </c>
      <c r="D61" s="1417" t="s">
        <v>2979</v>
      </c>
      <c r="E61" s="994" t="s">
        <v>1170</v>
      </c>
      <c r="F61" s="992" t="s">
        <v>1274</v>
      </c>
    </row>
    <row r="62" spans="1:6" ht="15.6" customHeight="1" x14ac:dyDescent="0.25">
      <c r="A62" s="435" t="s">
        <v>57</v>
      </c>
      <c r="B62" s="436"/>
      <c r="C62" s="436"/>
      <c r="D62" s="551"/>
      <c r="E62" s="552"/>
      <c r="F62" s="436"/>
    </row>
    <row r="63" spans="1:6" ht="15.6" customHeight="1" x14ac:dyDescent="0.25">
      <c r="A63" s="5" t="s">
        <v>39</v>
      </c>
      <c r="B63" s="765" t="s">
        <v>3209</v>
      </c>
      <c r="C63" s="800" t="s">
        <v>2772</v>
      </c>
      <c r="D63" s="1420" t="s">
        <v>3211</v>
      </c>
      <c r="E63" s="800" t="s">
        <v>2774</v>
      </c>
      <c r="F63" s="800" t="s">
        <v>525</v>
      </c>
    </row>
    <row r="64" spans="1:6" ht="15.6" customHeight="1" x14ac:dyDescent="0.25">
      <c r="A64" s="5" t="s">
        <v>38</v>
      </c>
      <c r="B64" s="801" t="s">
        <v>3210</v>
      </c>
      <c r="C64" s="802" t="s">
        <v>2772</v>
      </c>
      <c r="D64" s="1420" t="s">
        <v>3211</v>
      </c>
      <c r="E64" s="800" t="s">
        <v>2774</v>
      </c>
      <c r="F64" s="800" t="s">
        <v>525</v>
      </c>
    </row>
    <row r="65" spans="1:6" ht="15.6" customHeight="1" x14ac:dyDescent="0.25">
      <c r="A65" s="72" t="s">
        <v>40</v>
      </c>
      <c r="B65" s="765" t="s">
        <v>3209</v>
      </c>
      <c r="C65" s="804" t="s">
        <v>2773</v>
      </c>
      <c r="D65" s="1420" t="s">
        <v>3211</v>
      </c>
      <c r="E65" s="800" t="s">
        <v>2774</v>
      </c>
      <c r="F65" s="800" t="s">
        <v>525</v>
      </c>
    </row>
    <row r="66" spans="1:6" ht="15.6" customHeight="1" x14ac:dyDescent="0.25">
      <c r="A66" s="72" t="s">
        <v>41</v>
      </c>
      <c r="B66" s="801" t="s">
        <v>3210</v>
      </c>
      <c r="C66" s="804" t="s">
        <v>2773</v>
      </c>
      <c r="D66" s="1420" t="s">
        <v>3211</v>
      </c>
      <c r="E66" s="800" t="s">
        <v>2774</v>
      </c>
      <c r="F66" s="800" t="s">
        <v>525</v>
      </c>
    </row>
    <row r="67" spans="1:6" ht="15.6" customHeight="1" x14ac:dyDescent="0.25">
      <c r="A67" s="645" t="s">
        <v>3272</v>
      </c>
      <c r="B67" s="572"/>
      <c r="C67" s="14"/>
      <c r="D67" s="37"/>
      <c r="E67" s="14"/>
      <c r="F67" s="14"/>
    </row>
    <row r="68" spans="1:6" x14ac:dyDescent="0.25">
      <c r="A68" s="70" t="s">
        <v>34</v>
      </c>
      <c r="B68" s="848" t="s">
        <v>2016</v>
      </c>
      <c r="C68" s="849" t="s">
        <v>1896</v>
      </c>
      <c r="D68" s="850"/>
      <c r="E68" s="851" t="s">
        <v>1327</v>
      </c>
      <c r="F68" s="16"/>
    </row>
    <row r="69" spans="1:6" x14ac:dyDescent="0.25">
      <c r="A69" s="70" t="s">
        <v>35</v>
      </c>
      <c r="B69" s="848" t="s">
        <v>2016</v>
      </c>
      <c r="C69" s="849" t="s">
        <v>1896</v>
      </c>
      <c r="D69" s="850"/>
      <c r="E69" s="851" t="s">
        <v>1327</v>
      </c>
      <c r="F69" s="16"/>
    </row>
    <row r="70" spans="1:6" x14ac:dyDescent="0.25">
      <c r="A70" s="70" t="s">
        <v>36</v>
      </c>
      <c r="B70" s="849" t="s">
        <v>2015</v>
      </c>
      <c r="C70" s="849" t="s">
        <v>1898</v>
      </c>
      <c r="D70" s="850"/>
      <c r="E70" s="852" t="s">
        <v>1899</v>
      </c>
      <c r="F70" s="587"/>
    </row>
    <row r="71" spans="1:6" x14ac:dyDescent="0.25">
      <c r="A71" s="70" t="s">
        <v>37</v>
      </c>
      <c r="B71" s="849" t="s">
        <v>2015</v>
      </c>
      <c r="C71" s="849" t="s">
        <v>1898</v>
      </c>
      <c r="D71" s="850"/>
      <c r="E71" s="852" t="s">
        <v>1899</v>
      </c>
      <c r="F71" s="587"/>
    </row>
    <row r="72" spans="1:6" ht="15.75" customHeight="1" x14ac:dyDescent="0.25">
      <c r="A72" s="435" t="s">
        <v>57</v>
      </c>
      <c r="B72" s="436"/>
      <c r="C72" s="436"/>
      <c r="D72" s="551"/>
      <c r="E72" s="552"/>
      <c r="F72" s="436"/>
    </row>
    <row r="73" spans="1:6" ht="15.6" customHeight="1" x14ac:dyDescent="0.25">
      <c r="A73" s="5" t="s">
        <v>39</v>
      </c>
      <c r="B73" s="718" t="s">
        <v>1516</v>
      </c>
      <c r="C73" s="768" t="s">
        <v>3206</v>
      </c>
      <c r="D73" s="1005" t="s">
        <v>3212</v>
      </c>
      <c r="E73" s="727" t="s">
        <v>1340</v>
      </c>
      <c r="F73" s="744" t="s">
        <v>3213</v>
      </c>
    </row>
    <row r="74" spans="1:6" ht="15.6" customHeight="1" x14ac:dyDescent="0.25">
      <c r="A74" s="5" t="s">
        <v>38</v>
      </c>
      <c r="B74" s="718" t="s">
        <v>1537</v>
      </c>
      <c r="C74" s="768" t="s">
        <v>3206</v>
      </c>
      <c r="D74" s="1005" t="s">
        <v>3214</v>
      </c>
      <c r="E74" s="727" t="s">
        <v>1340</v>
      </c>
      <c r="F74" s="744" t="s">
        <v>3215</v>
      </c>
    </row>
    <row r="75" spans="1:6" ht="15.6" customHeight="1" x14ac:dyDescent="0.25">
      <c r="A75" s="72" t="s">
        <v>40</v>
      </c>
      <c r="B75" s="718" t="s">
        <v>1516</v>
      </c>
      <c r="C75" s="727" t="s">
        <v>3207</v>
      </c>
      <c r="D75" s="1005" t="s">
        <v>3212</v>
      </c>
      <c r="E75" s="727" t="s">
        <v>1340</v>
      </c>
      <c r="F75" s="744" t="s">
        <v>3213</v>
      </c>
    </row>
    <row r="76" spans="1:6" ht="15.6" customHeight="1" x14ac:dyDescent="0.25">
      <c r="A76" s="72" t="s">
        <v>41</v>
      </c>
      <c r="B76" s="718" t="s">
        <v>1537</v>
      </c>
      <c r="C76" s="727" t="s">
        <v>3207</v>
      </c>
      <c r="D76" s="1005" t="s">
        <v>3214</v>
      </c>
      <c r="E76" s="727" t="s">
        <v>1340</v>
      </c>
      <c r="F76" s="744" t="s">
        <v>3215</v>
      </c>
    </row>
    <row r="77" spans="1:6" ht="15.6" customHeight="1" x14ac:dyDescent="0.25">
      <c r="A77" s="645" t="s">
        <v>3273</v>
      </c>
      <c r="B77" s="572"/>
      <c r="C77" s="14"/>
      <c r="D77" s="14"/>
      <c r="E77" s="14"/>
      <c r="F77" s="14"/>
    </row>
    <row r="78" spans="1:6" ht="15.6" customHeight="1" x14ac:dyDescent="0.25">
      <c r="A78" s="5" t="s">
        <v>34</v>
      </c>
      <c r="B78" s="1027" t="s">
        <v>1283</v>
      </c>
      <c r="C78" s="1050" t="s">
        <v>5</v>
      </c>
      <c r="D78" s="1058" t="s">
        <v>1275</v>
      </c>
      <c r="E78" s="1050" t="s">
        <v>1170</v>
      </c>
      <c r="F78" s="1050" t="s">
        <v>1276</v>
      </c>
    </row>
    <row r="79" spans="1:6" ht="15.6" customHeight="1" x14ac:dyDescent="0.25">
      <c r="A79" s="5" t="s">
        <v>35</v>
      </c>
      <c r="B79" s="1101" t="s">
        <v>3025</v>
      </c>
      <c r="C79" s="1102" t="s">
        <v>2451</v>
      </c>
      <c r="D79" s="1103" t="s">
        <v>3026</v>
      </c>
      <c r="E79" s="1102" t="s">
        <v>2452</v>
      </c>
      <c r="F79" s="1102" t="s">
        <v>3031</v>
      </c>
    </row>
    <row r="80" spans="1:6" ht="15.6" customHeight="1" x14ac:dyDescent="0.25">
      <c r="A80" s="5" t="s">
        <v>36</v>
      </c>
      <c r="B80" s="1095" t="s">
        <v>3027</v>
      </c>
      <c r="C80" s="1102" t="s">
        <v>2451</v>
      </c>
      <c r="D80" s="1105" t="s">
        <v>3200</v>
      </c>
      <c r="E80" s="1104" t="s">
        <v>2452</v>
      </c>
      <c r="F80" s="1106" t="s">
        <v>3031</v>
      </c>
    </row>
    <row r="81" spans="1:6" ht="15.6" customHeight="1" x14ac:dyDescent="0.25">
      <c r="A81" s="5" t="s">
        <v>37</v>
      </c>
      <c r="B81" s="1107" t="s">
        <v>3029</v>
      </c>
      <c r="C81" s="1102" t="s">
        <v>2451</v>
      </c>
      <c r="D81" s="1108" t="s">
        <v>3030</v>
      </c>
      <c r="E81" s="1109" t="s">
        <v>2452</v>
      </c>
      <c r="F81" s="1108" t="s">
        <v>3031</v>
      </c>
    </row>
    <row r="82" spans="1:6" ht="15.6" customHeight="1" x14ac:dyDescent="0.25">
      <c r="A82" s="435" t="s">
        <v>57</v>
      </c>
      <c r="B82" s="436"/>
      <c r="C82" s="436"/>
      <c r="D82" s="551"/>
      <c r="E82" s="552"/>
      <c r="F82" s="436"/>
    </row>
    <row r="83" spans="1:6" ht="15.6" customHeight="1" x14ac:dyDescent="0.25">
      <c r="A83" s="5" t="s">
        <v>39</v>
      </c>
      <c r="B83" s="935" t="s">
        <v>890</v>
      </c>
      <c r="C83" s="923" t="s">
        <v>9</v>
      </c>
      <c r="D83" s="935" t="s">
        <v>887</v>
      </c>
      <c r="E83" s="978" t="s">
        <v>2897</v>
      </c>
      <c r="F83" s="923" t="s">
        <v>888</v>
      </c>
    </row>
    <row r="84" spans="1:6" ht="15.6" customHeight="1" x14ac:dyDescent="0.25">
      <c r="A84" s="5" t="s">
        <v>38</v>
      </c>
      <c r="B84" s="935" t="s">
        <v>891</v>
      </c>
      <c r="C84" s="923" t="s">
        <v>9</v>
      </c>
      <c r="D84" s="935" t="s">
        <v>887</v>
      </c>
      <c r="E84" s="978" t="s">
        <v>2897</v>
      </c>
      <c r="F84" s="923" t="s">
        <v>888</v>
      </c>
    </row>
    <row r="85" spans="1:6" ht="15.6" customHeight="1" x14ac:dyDescent="0.25">
      <c r="A85" s="5" t="s">
        <v>40</v>
      </c>
      <c r="B85" s="1148" t="s">
        <v>2164</v>
      </c>
      <c r="C85" s="1148" t="s">
        <v>1986</v>
      </c>
      <c r="D85" s="1148"/>
      <c r="E85" s="1148"/>
      <c r="F85" s="1148"/>
    </row>
    <row r="86" spans="1:6" ht="15.6" customHeight="1" x14ac:dyDescent="0.25">
      <c r="A86" s="5" t="s">
        <v>41</v>
      </c>
      <c r="B86" s="1148" t="s">
        <v>2164</v>
      </c>
      <c r="C86" s="1148" t="s">
        <v>1986</v>
      </c>
      <c r="D86" s="1148"/>
      <c r="E86" s="1148"/>
      <c r="F86" s="1148"/>
    </row>
    <row r="87" spans="1:6" ht="15.6" customHeight="1" x14ac:dyDescent="0.25">
      <c r="A87" s="59" t="s">
        <v>14</v>
      </c>
      <c r="B87" s="59"/>
      <c r="C87" s="59"/>
      <c r="D87" s="59"/>
      <c r="E87" s="59"/>
      <c r="F87" s="59"/>
    </row>
    <row r="88" spans="1:6" ht="15.6" customHeight="1" x14ac:dyDescent="0.25">
      <c r="A88" s="11" t="s">
        <v>3</v>
      </c>
      <c r="B88" s="11"/>
      <c r="C88" s="11"/>
      <c r="D88" s="11"/>
      <c r="E88" s="12"/>
      <c r="F88" s="11"/>
    </row>
    <row r="89" spans="1:6" x14ac:dyDescent="0.25">
      <c r="A89" s="645" t="s">
        <v>2620</v>
      </c>
      <c r="B89" s="572"/>
      <c r="C89" s="14"/>
      <c r="D89" s="14"/>
      <c r="E89" s="14"/>
      <c r="F89" s="14"/>
    </row>
    <row r="90" spans="1:6" ht="15.6" customHeight="1" x14ac:dyDescent="0.25">
      <c r="A90" s="27" t="s">
        <v>34</v>
      </c>
      <c r="B90" s="720" t="s">
        <v>1519</v>
      </c>
      <c r="C90" s="720" t="s">
        <v>1</v>
      </c>
      <c r="D90" s="1421" t="s">
        <v>2308</v>
      </c>
      <c r="E90" s="724" t="s">
        <v>1350</v>
      </c>
      <c r="F90" s="1421" t="s">
        <v>2309</v>
      </c>
    </row>
    <row r="91" spans="1:6" ht="15.6" customHeight="1" x14ac:dyDescent="0.25">
      <c r="A91" s="27" t="s">
        <v>35</v>
      </c>
      <c r="B91" s="720" t="s">
        <v>1522</v>
      </c>
      <c r="C91" s="720" t="s">
        <v>1</v>
      </c>
      <c r="D91" s="1422" t="s">
        <v>2310</v>
      </c>
      <c r="E91" s="724" t="s">
        <v>1350</v>
      </c>
      <c r="F91" s="1421" t="s">
        <v>2311</v>
      </c>
    </row>
    <row r="92" spans="1:6" ht="15.6" customHeight="1" x14ac:dyDescent="0.25">
      <c r="A92" s="27" t="s">
        <v>36</v>
      </c>
      <c r="B92" s="830" t="s">
        <v>2048</v>
      </c>
      <c r="C92" s="830" t="s">
        <v>20</v>
      </c>
      <c r="D92" s="830" t="s">
        <v>362</v>
      </c>
      <c r="E92" s="853" t="s">
        <v>2172</v>
      </c>
      <c r="F92" s="830" t="s">
        <v>2372</v>
      </c>
    </row>
    <row r="93" spans="1:6" ht="15.6" customHeight="1" x14ac:dyDescent="0.25">
      <c r="A93" s="27" t="s">
        <v>37</v>
      </c>
      <c r="B93" s="830" t="s">
        <v>2049</v>
      </c>
      <c r="C93" s="830" t="s">
        <v>20</v>
      </c>
      <c r="D93" s="830" t="s">
        <v>365</v>
      </c>
      <c r="E93" s="853" t="s">
        <v>2172</v>
      </c>
      <c r="F93" s="830" t="s">
        <v>2372</v>
      </c>
    </row>
    <row r="94" spans="1:6" ht="15.6" customHeight="1" x14ac:dyDescent="0.25">
      <c r="A94" s="435" t="s">
        <v>57</v>
      </c>
      <c r="B94" s="436"/>
      <c r="C94" s="436"/>
      <c r="D94" s="551"/>
      <c r="E94" s="552"/>
      <c r="F94" s="436"/>
    </row>
    <row r="95" spans="1:6" ht="15.6" customHeight="1" x14ac:dyDescent="0.25">
      <c r="A95" s="27" t="s">
        <v>39</v>
      </c>
      <c r="B95" s="1260" t="s">
        <v>1737</v>
      </c>
      <c r="C95" s="1297" t="s">
        <v>0</v>
      </c>
      <c r="D95" s="1297" t="s">
        <v>1738</v>
      </c>
      <c r="E95" s="1297" t="s">
        <v>3139</v>
      </c>
      <c r="F95" s="1297" t="s">
        <v>1739</v>
      </c>
    </row>
    <row r="96" spans="1:6" ht="15.6" customHeight="1" x14ac:dyDescent="0.25">
      <c r="A96" s="27" t="s">
        <v>38</v>
      </c>
      <c r="B96" s="1298" t="s">
        <v>1740</v>
      </c>
      <c r="C96" s="1299" t="s">
        <v>0</v>
      </c>
      <c r="D96" s="1300" t="s">
        <v>1738</v>
      </c>
      <c r="E96" s="1299" t="s">
        <v>3139</v>
      </c>
      <c r="F96" s="1299" t="s">
        <v>1739</v>
      </c>
    </row>
    <row r="97" spans="1:6" ht="15.6" customHeight="1" x14ac:dyDescent="0.25">
      <c r="A97" s="25" t="s">
        <v>40</v>
      </c>
      <c r="B97" s="1148" t="s">
        <v>2163</v>
      </c>
      <c r="C97" s="1147" t="s">
        <v>1990</v>
      </c>
      <c r="D97" s="1148"/>
      <c r="E97" s="1148"/>
      <c r="F97" s="1148"/>
    </row>
    <row r="98" spans="1:6" ht="15.6" customHeight="1" x14ac:dyDescent="0.25">
      <c r="A98" s="25" t="s">
        <v>41</v>
      </c>
      <c r="B98" s="1148" t="s">
        <v>2163</v>
      </c>
      <c r="C98" s="1147" t="s">
        <v>1990</v>
      </c>
      <c r="D98" s="1148"/>
      <c r="E98" s="1148"/>
      <c r="F98" s="1148"/>
    </row>
    <row r="99" spans="1:6" ht="15.6" customHeight="1" x14ac:dyDescent="0.25">
      <c r="A99" s="645" t="s">
        <v>3274</v>
      </c>
      <c r="B99" s="37"/>
      <c r="C99" s="37"/>
      <c r="D99" s="14"/>
      <c r="E99" s="14"/>
      <c r="F99" s="14"/>
    </row>
    <row r="100" spans="1:6" ht="15.6" customHeight="1" x14ac:dyDescent="0.25">
      <c r="A100" s="27" t="s">
        <v>34</v>
      </c>
      <c r="B100" s="927" t="s">
        <v>2158</v>
      </c>
      <c r="C100" s="929" t="s">
        <v>9</v>
      </c>
      <c r="D100" s="929" t="s">
        <v>884</v>
      </c>
      <c r="E100" s="697" t="s">
        <v>2185</v>
      </c>
      <c r="F100" s="697" t="s">
        <v>2403</v>
      </c>
    </row>
    <row r="101" spans="1:6" ht="15.6" customHeight="1" x14ac:dyDescent="0.25">
      <c r="A101" s="27" t="s">
        <v>35</v>
      </c>
      <c r="B101" s="930" t="s">
        <v>2159</v>
      </c>
      <c r="C101" s="932" t="s">
        <v>9</v>
      </c>
      <c r="D101" s="932" t="s">
        <v>884</v>
      </c>
      <c r="E101" s="700" t="s">
        <v>2185</v>
      </c>
      <c r="F101" s="700" t="s">
        <v>2403</v>
      </c>
    </row>
    <row r="102" spans="1:6" ht="15.6" customHeight="1" x14ac:dyDescent="0.25">
      <c r="A102" s="27" t="s">
        <v>36</v>
      </c>
      <c r="B102" s="85" t="s">
        <v>1525</v>
      </c>
      <c r="C102" s="720" t="s">
        <v>1</v>
      </c>
      <c r="D102" s="1421" t="s">
        <v>3216</v>
      </c>
      <c r="E102" s="85" t="s">
        <v>1350</v>
      </c>
      <c r="F102" s="1421" t="s">
        <v>2275</v>
      </c>
    </row>
    <row r="103" spans="1:6" ht="15.6" customHeight="1" x14ac:dyDescent="0.25">
      <c r="A103" s="27" t="s">
        <v>37</v>
      </c>
      <c r="B103" s="85" t="s">
        <v>1528</v>
      </c>
      <c r="C103" s="720" t="s">
        <v>1</v>
      </c>
      <c r="D103" s="1422" t="s">
        <v>2276</v>
      </c>
      <c r="E103" s="724" t="s">
        <v>1350</v>
      </c>
      <c r="F103" s="1421" t="s">
        <v>2277</v>
      </c>
    </row>
    <row r="104" spans="1:6" ht="15.6" customHeight="1" x14ac:dyDescent="0.25">
      <c r="A104" s="435" t="s">
        <v>57</v>
      </c>
      <c r="B104" s="436"/>
      <c r="C104" s="436"/>
      <c r="D104" s="551"/>
      <c r="E104" s="552"/>
      <c r="F104" s="436"/>
    </row>
    <row r="105" spans="1:6" ht="15.6" customHeight="1" x14ac:dyDescent="0.25">
      <c r="A105" s="27" t="s">
        <v>39</v>
      </c>
      <c r="B105" s="774" t="s">
        <v>2052</v>
      </c>
      <c r="C105" s="774" t="s">
        <v>427</v>
      </c>
      <c r="D105" s="774" t="s">
        <v>2776</v>
      </c>
      <c r="E105" s="775" t="s">
        <v>431</v>
      </c>
      <c r="F105" s="776" t="s">
        <v>528</v>
      </c>
    </row>
    <row r="106" spans="1:6" ht="15.6" customHeight="1" x14ac:dyDescent="0.25">
      <c r="A106" s="27" t="s">
        <v>38</v>
      </c>
      <c r="B106" s="681"/>
      <c r="C106" s="678" t="s">
        <v>1991</v>
      </c>
      <c r="D106" s="688"/>
      <c r="E106" s="682"/>
      <c r="F106" s="681"/>
    </row>
    <row r="107" spans="1:6" ht="15.6" customHeight="1" x14ac:dyDescent="0.25">
      <c r="A107" s="25" t="s">
        <v>40</v>
      </c>
      <c r="B107" s="858" t="s">
        <v>2165</v>
      </c>
      <c r="C107" s="858" t="s">
        <v>1988</v>
      </c>
      <c r="D107" s="1148"/>
      <c r="E107" s="1148"/>
      <c r="F107" s="1148"/>
    </row>
    <row r="108" spans="1:6" ht="15.6" customHeight="1" x14ac:dyDescent="0.25">
      <c r="A108" s="25" t="s">
        <v>41</v>
      </c>
      <c r="B108" s="858" t="s">
        <v>2165</v>
      </c>
      <c r="C108" s="858" t="s">
        <v>1988</v>
      </c>
      <c r="D108" s="1148"/>
      <c r="E108" s="1148"/>
      <c r="F108" s="1148"/>
    </row>
    <row r="109" spans="1:6" ht="15.6" customHeight="1" x14ac:dyDescent="0.25">
      <c r="A109" s="645" t="s">
        <v>2622</v>
      </c>
      <c r="B109" s="572"/>
      <c r="C109" s="14"/>
      <c r="D109" s="14"/>
      <c r="E109" s="14"/>
      <c r="F109" s="14"/>
    </row>
    <row r="110" spans="1:6" ht="15.6" customHeight="1" x14ac:dyDescent="0.25">
      <c r="A110" s="27" t="s">
        <v>34</v>
      </c>
      <c r="B110" s="782" t="s">
        <v>2071</v>
      </c>
      <c r="C110" s="781" t="s">
        <v>2772</v>
      </c>
      <c r="D110" s="781" t="s">
        <v>527</v>
      </c>
      <c r="E110" s="781" t="s">
        <v>2774</v>
      </c>
      <c r="F110" s="781" t="s">
        <v>528</v>
      </c>
    </row>
    <row r="111" spans="1:6" ht="15.6" customHeight="1" x14ac:dyDescent="0.25">
      <c r="A111" s="27" t="s">
        <v>35</v>
      </c>
      <c r="B111" s="805" t="s">
        <v>2072</v>
      </c>
      <c r="C111" s="806" t="s">
        <v>2772</v>
      </c>
      <c r="D111" s="806" t="s">
        <v>529</v>
      </c>
      <c r="E111" s="806" t="s">
        <v>2774</v>
      </c>
      <c r="F111" s="806" t="s">
        <v>528</v>
      </c>
    </row>
    <row r="112" spans="1:6" ht="15.6" customHeight="1" x14ac:dyDescent="0.25">
      <c r="A112" s="27" t="s">
        <v>36</v>
      </c>
      <c r="B112" s="803" t="s">
        <v>2071</v>
      </c>
      <c r="C112" s="804" t="s">
        <v>2773</v>
      </c>
      <c r="D112" s="803" t="s">
        <v>527</v>
      </c>
      <c r="E112" s="803" t="s">
        <v>2774</v>
      </c>
      <c r="F112" s="803" t="s">
        <v>528</v>
      </c>
    </row>
    <row r="113" spans="1:6" ht="15.6" customHeight="1" x14ac:dyDescent="0.25">
      <c r="A113" s="27" t="s">
        <v>37</v>
      </c>
      <c r="B113" s="803" t="s">
        <v>2072</v>
      </c>
      <c r="C113" s="804" t="s">
        <v>2773</v>
      </c>
      <c r="D113" s="803" t="s">
        <v>529</v>
      </c>
      <c r="E113" s="803" t="s">
        <v>2774</v>
      </c>
      <c r="F113" s="803" t="s">
        <v>528</v>
      </c>
    </row>
    <row r="114" spans="1:6" ht="15.6" customHeight="1" x14ac:dyDescent="0.25">
      <c r="A114" s="435" t="s">
        <v>57</v>
      </c>
      <c r="B114" s="436"/>
      <c r="C114" s="436"/>
      <c r="D114" s="551"/>
      <c r="E114" s="552"/>
      <c r="F114" s="436"/>
    </row>
    <row r="115" spans="1:6" ht="15.6" customHeight="1" x14ac:dyDescent="0.25">
      <c r="A115" s="27" t="s">
        <v>39</v>
      </c>
      <c r="B115" s="1258" t="s">
        <v>1741</v>
      </c>
      <c r="C115" s="1263" t="s">
        <v>0</v>
      </c>
      <c r="D115" s="1287" t="s">
        <v>1742</v>
      </c>
      <c r="E115" s="1287" t="s">
        <v>3139</v>
      </c>
      <c r="F115" s="1287" t="s">
        <v>1743</v>
      </c>
    </row>
    <row r="116" spans="1:6" ht="15.6" customHeight="1" x14ac:dyDescent="0.25">
      <c r="A116" s="27" t="s">
        <v>38</v>
      </c>
      <c r="B116" s="830" t="s">
        <v>2050</v>
      </c>
      <c r="C116" s="830" t="s">
        <v>20</v>
      </c>
      <c r="D116" s="830" t="s">
        <v>367</v>
      </c>
      <c r="E116" s="853" t="s">
        <v>2172</v>
      </c>
      <c r="F116" s="830" t="s">
        <v>2372</v>
      </c>
    </row>
    <row r="117" spans="1:6" ht="15.6" customHeight="1" x14ac:dyDescent="0.25">
      <c r="A117" s="25" t="s">
        <v>40</v>
      </c>
      <c r="B117" s="854" t="s">
        <v>2044</v>
      </c>
      <c r="C117" s="854" t="s">
        <v>20</v>
      </c>
      <c r="D117" s="854" t="s">
        <v>369</v>
      </c>
      <c r="E117" s="854" t="s">
        <v>2172</v>
      </c>
      <c r="F117" s="854" t="s">
        <v>2373</v>
      </c>
    </row>
    <row r="118" spans="1:6" ht="15.6" customHeight="1" x14ac:dyDescent="0.25">
      <c r="A118" s="25" t="s">
        <v>41</v>
      </c>
      <c r="B118" s="854" t="s">
        <v>2045</v>
      </c>
      <c r="C118" s="854" t="s">
        <v>20</v>
      </c>
      <c r="D118" s="854" t="s">
        <v>372</v>
      </c>
      <c r="E118" s="854" t="s">
        <v>2172</v>
      </c>
      <c r="F118" s="854" t="s">
        <v>2373</v>
      </c>
    </row>
    <row r="119" spans="1:6" ht="15.6" customHeight="1" x14ac:dyDescent="0.25">
      <c r="A119" s="645" t="s">
        <v>2623</v>
      </c>
      <c r="B119" s="572"/>
      <c r="C119" s="14"/>
      <c r="D119" s="14"/>
      <c r="E119" s="14"/>
      <c r="F119" s="14"/>
    </row>
    <row r="120" spans="1:6" x14ac:dyDescent="0.25">
      <c r="A120" s="70" t="s">
        <v>34</v>
      </c>
      <c r="B120" s="1720" t="s">
        <v>3282</v>
      </c>
      <c r="C120" s="1721"/>
      <c r="D120" s="48"/>
      <c r="E120" s="18"/>
      <c r="F120" s="16"/>
    </row>
    <row r="121" spans="1:6" x14ac:dyDescent="0.25">
      <c r="A121" s="70" t="s">
        <v>35</v>
      </c>
      <c r="B121" s="1722"/>
      <c r="C121" s="1723"/>
      <c r="D121" s="48"/>
      <c r="E121" s="18"/>
      <c r="F121" s="16"/>
    </row>
    <row r="122" spans="1:6" x14ac:dyDescent="0.25">
      <c r="A122" s="70" t="s">
        <v>36</v>
      </c>
      <c r="B122" s="1722"/>
      <c r="C122" s="1723"/>
      <c r="D122" s="48"/>
      <c r="E122" s="38"/>
      <c r="F122" s="587"/>
    </row>
    <row r="123" spans="1:6" x14ac:dyDescent="0.25">
      <c r="A123" s="70" t="s">
        <v>37</v>
      </c>
      <c r="B123" s="1724"/>
      <c r="C123" s="1725"/>
      <c r="D123" s="48"/>
      <c r="E123" s="38"/>
      <c r="F123" s="587"/>
    </row>
    <row r="124" spans="1:6" ht="15.75" customHeight="1" x14ac:dyDescent="0.25">
      <c r="A124" s="435" t="s">
        <v>57</v>
      </c>
      <c r="B124" s="436"/>
      <c r="C124" s="436"/>
      <c r="D124" s="551"/>
      <c r="E124" s="552"/>
      <c r="F124" s="436"/>
    </row>
    <row r="125" spans="1:6" ht="15.6" customHeight="1" x14ac:dyDescent="0.25">
      <c r="A125" s="27" t="s">
        <v>39</v>
      </c>
      <c r="B125" s="718" t="s">
        <v>1558</v>
      </c>
      <c r="C125" s="727" t="s">
        <v>3207</v>
      </c>
      <c r="D125" s="1005" t="s">
        <v>2755</v>
      </c>
      <c r="E125" s="727" t="s">
        <v>1340</v>
      </c>
      <c r="F125" s="744" t="s">
        <v>2756</v>
      </c>
    </row>
    <row r="126" spans="1:6" ht="15.6" customHeight="1" x14ac:dyDescent="0.25">
      <c r="A126" s="27" t="s">
        <v>38</v>
      </c>
      <c r="B126" s="718" t="s">
        <v>1579</v>
      </c>
      <c r="C126" s="769" t="s">
        <v>3207</v>
      </c>
      <c r="D126" s="1005" t="s">
        <v>2757</v>
      </c>
      <c r="E126" s="727" t="s">
        <v>1340</v>
      </c>
      <c r="F126" s="744" t="s">
        <v>2758</v>
      </c>
    </row>
    <row r="127" spans="1:6" ht="15.6" customHeight="1" x14ac:dyDescent="0.25">
      <c r="A127" s="25" t="s">
        <v>40</v>
      </c>
      <c r="B127" s="718" t="s">
        <v>1558</v>
      </c>
      <c r="C127" s="768" t="s">
        <v>3206</v>
      </c>
      <c r="D127" s="1005" t="s">
        <v>2755</v>
      </c>
      <c r="E127" s="727" t="s">
        <v>1340</v>
      </c>
      <c r="F127" s="744" t="s">
        <v>2756</v>
      </c>
    </row>
    <row r="128" spans="1:6" ht="15.6" customHeight="1" x14ac:dyDescent="0.25">
      <c r="A128" s="25" t="s">
        <v>41</v>
      </c>
      <c r="B128" s="718" t="s">
        <v>1579</v>
      </c>
      <c r="C128" s="770" t="s">
        <v>3206</v>
      </c>
      <c r="D128" s="1005" t="s">
        <v>2757</v>
      </c>
      <c r="E128" s="727" t="s">
        <v>1340</v>
      </c>
      <c r="F128" s="744" t="s">
        <v>2758</v>
      </c>
    </row>
    <row r="129" spans="1:6" ht="15.6" customHeight="1" x14ac:dyDescent="0.25">
      <c r="A129" s="645" t="s">
        <v>2624</v>
      </c>
      <c r="B129" s="572"/>
      <c r="C129" s="14"/>
      <c r="D129" s="14"/>
      <c r="E129" s="14"/>
      <c r="F129" s="14"/>
    </row>
    <row r="130" spans="1:6" ht="15.6" customHeight="1" x14ac:dyDescent="0.25">
      <c r="A130" s="27" t="s">
        <v>34</v>
      </c>
      <c r="B130" s="1007" t="s">
        <v>1277</v>
      </c>
      <c r="C130" s="1007" t="s">
        <v>2022</v>
      </c>
      <c r="D130" s="1007" t="s">
        <v>1290</v>
      </c>
      <c r="E130" s="1007" t="s">
        <v>1170</v>
      </c>
      <c r="F130" s="1007" t="s">
        <v>1279</v>
      </c>
    </row>
    <row r="131" spans="1:6" ht="15.6" customHeight="1" x14ac:dyDescent="0.25">
      <c r="A131" s="27" t="s">
        <v>35</v>
      </c>
      <c r="B131" s="1007" t="s">
        <v>1280</v>
      </c>
      <c r="C131" s="1007" t="s">
        <v>2022</v>
      </c>
      <c r="D131" s="1007" t="s">
        <v>1293</v>
      </c>
      <c r="E131" s="1007" t="s">
        <v>1170</v>
      </c>
      <c r="F131" s="1007" t="s">
        <v>3198</v>
      </c>
    </row>
    <row r="132" spans="1:6" ht="15.6" customHeight="1" x14ac:dyDescent="0.25">
      <c r="A132" s="27" t="s">
        <v>36</v>
      </c>
      <c r="B132" s="1007" t="s">
        <v>1277</v>
      </c>
      <c r="C132" s="1007" t="s">
        <v>2023</v>
      </c>
      <c r="D132" s="1007" t="s">
        <v>1290</v>
      </c>
      <c r="E132" s="1007" t="s">
        <v>1170</v>
      </c>
      <c r="F132" s="1007" t="s">
        <v>1279</v>
      </c>
    </row>
    <row r="133" spans="1:6" ht="15.6" customHeight="1" x14ac:dyDescent="0.25">
      <c r="A133" s="27" t="s">
        <v>37</v>
      </c>
      <c r="B133" s="1007" t="s">
        <v>1280</v>
      </c>
      <c r="C133" s="1007" t="s">
        <v>2023</v>
      </c>
      <c r="D133" s="1007" t="s">
        <v>1293</v>
      </c>
      <c r="E133" s="1007" t="s">
        <v>1170</v>
      </c>
      <c r="F133" s="1007" t="s">
        <v>3198</v>
      </c>
    </row>
    <row r="134" spans="1:6" ht="15.6" customHeight="1" x14ac:dyDescent="0.25">
      <c r="A134" s="435" t="s">
        <v>57</v>
      </c>
      <c r="B134" s="436"/>
      <c r="C134" s="436"/>
      <c r="D134" s="551"/>
      <c r="E134" s="552"/>
      <c r="F134" s="436"/>
    </row>
    <row r="135" spans="1:6" ht="15.6" customHeight="1" x14ac:dyDescent="0.25">
      <c r="A135" s="27" t="s">
        <v>39</v>
      </c>
      <c r="B135" s="1263" t="s">
        <v>1744</v>
      </c>
      <c r="C135" s="1244" t="s">
        <v>0</v>
      </c>
      <c r="D135" s="1263" t="s">
        <v>1745</v>
      </c>
      <c r="E135" s="1271" t="s">
        <v>3139</v>
      </c>
      <c r="F135" s="1244" t="s">
        <v>1746</v>
      </c>
    </row>
    <row r="136" spans="1:6" ht="15.6" customHeight="1" x14ac:dyDescent="0.25">
      <c r="A136" s="27" t="s">
        <v>38</v>
      </c>
      <c r="B136" s="1263" t="s">
        <v>1747</v>
      </c>
      <c r="C136" s="1244" t="s">
        <v>0</v>
      </c>
      <c r="D136" s="1263" t="s">
        <v>1745</v>
      </c>
      <c r="E136" s="1271" t="s">
        <v>3139</v>
      </c>
      <c r="F136" s="1244" t="s">
        <v>1746</v>
      </c>
    </row>
    <row r="137" spans="1:6" ht="15.6" customHeight="1" x14ac:dyDescent="0.25">
      <c r="A137" s="27" t="s">
        <v>40</v>
      </c>
      <c r="B137" s="1148" t="s">
        <v>2164</v>
      </c>
      <c r="C137" s="1148" t="s">
        <v>1986</v>
      </c>
      <c r="D137" s="1148"/>
      <c r="E137" s="1148"/>
      <c r="F137" s="1148"/>
    </row>
    <row r="138" spans="1:6" ht="15.6" customHeight="1" x14ac:dyDescent="0.25">
      <c r="A138" s="27" t="s">
        <v>41</v>
      </c>
      <c r="B138" s="1148" t="s">
        <v>2164</v>
      </c>
      <c r="C138" s="1148" t="s">
        <v>1986</v>
      </c>
      <c r="D138" s="1148"/>
      <c r="E138" s="1148"/>
      <c r="F138" s="1148"/>
    </row>
    <row r="139" spans="1:6" ht="15.6" customHeight="1" x14ac:dyDescent="0.25">
      <c r="A139" s="59" t="s">
        <v>15</v>
      </c>
      <c r="B139" s="59"/>
      <c r="C139" s="59"/>
      <c r="D139" s="59"/>
      <c r="E139" s="59"/>
      <c r="F139" s="59"/>
    </row>
    <row r="140" spans="1:6" ht="15.6" customHeight="1" x14ac:dyDescent="0.25">
      <c r="A140" s="11" t="s">
        <v>3</v>
      </c>
      <c r="B140" s="11"/>
      <c r="C140" s="11"/>
      <c r="D140" s="11"/>
      <c r="E140" s="12"/>
      <c r="F140" s="11"/>
    </row>
    <row r="141" spans="1:6" x14ac:dyDescent="0.25">
      <c r="A141" s="645" t="s">
        <v>3275</v>
      </c>
      <c r="B141" s="572"/>
      <c r="C141" s="14"/>
      <c r="D141" s="14"/>
      <c r="E141" s="14"/>
      <c r="F141" s="14"/>
    </row>
    <row r="142" spans="1:6" ht="15.6" customHeight="1" x14ac:dyDescent="0.25">
      <c r="A142" s="5" t="s">
        <v>34</v>
      </c>
      <c r="B142" s="85" t="s">
        <v>1531</v>
      </c>
      <c r="C142" s="720" t="s">
        <v>1</v>
      </c>
      <c r="D142" s="1422" t="s">
        <v>2278</v>
      </c>
      <c r="E142" s="724" t="s">
        <v>1350</v>
      </c>
      <c r="F142" s="1421" t="s">
        <v>2279</v>
      </c>
    </row>
    <row r="143" spans="1:6" ht="15.6" customHeight="1" x14ac:dyDescent="0.25">
      <c r="A143" s="5" t="s">
        <v>35</v>
      </c>
      <c r="B143" s="85" t="s">
        <v>1534</v>
      </c>
      <c r="C143" s="720" t="s">
        <v>1</v>
      </c>
      <c r="D143" s="1422" t="s">
        <v>1535</v>
      </c>
      <c r="E143" s="724" t="s">
        <v>1350</v>
      </c>
      <c r="F143" s="1421" t="s">
        <v>2280</v>
      </c>
    </row>
    <row r="144" spans="1:6" ht="15.6" customHeight="1" x14ac:dyDescent="0.25">
      <c r="A144" s="5" t="s">
        <v>36</v>
      </c>
      <c r="E144" s="3"/>
      <c r="F144" s="3"/>
    </row>
    <row r="145" spans="1:6" ht="15.6" customHeight="1" x14ac:dyDescent="0.25">
      <c r="A145" s="5" t="s">
        <v>37</v>
      </c>
      <c r="B145" s="918" t="s">
        <v>894</v>
      </c>
      <c r="C145" s="918" t="s">
        <v>9</v>
      </c>
      <c r="D145" s="918" t="s">
        <v>887</v>
      </c>
      <c r="E145" s="918" t="s">
        <v>2897</v>
      </c>
      <c r="F145" s="918" t="s">
        <v>888</v>
      </c>
    </row>
    <row r="146" spans="1:6" ht="15.6" customHeight="1" x14ac:dyDescent="0.25">
      <c r="A146" s="435" t="s">
        <v>57</v>
      </c>
      <c r="B146" s="436"/>
      <c r="C146" s="436"/>
      <c r="D146" s="551"/>
      <c r="E146" s="552"/>
      <c r="F146" s="436"/>
    </row>
    <row r="147" spans="1:6" ht="15.6" customHeight="1" x14ac:dyDescent="0.25">
      <c r="A147" s="5" t="s">
        <v>39</v>
      </c>
      <c r="B147" s="1260" t="s">
        <v>1748</v>
      </c>
      <c r="C147" s="1297" t="s">
        <v>0</v>
      </c>
      <c r="D147" s="1301" t="s">
        <v>1749</v>
      </c>
      <c r="E147" s="1297" t="s">
        <v>3139</v>
      </c>
      <c r="F147" s="1297" t="s">
        <v>1750</v>
      </c>
    </row>
    <row r="148" spans="1:6" ht="15.6" customHeight="1" x14ac:dyDescent="0.25">
      <c r="A148" s="5" t="s">
        <v>38</v>
      </c>
      <c r="B148" s="1298" t="s">
        <v>1751</v>
      </c>
      <c r="C148" s="1299" t="s">
        <v>0</v>
      </c>
      <c r="D148" s="1300" t="s">
        <v>1752</v>
      </c>
      <c r="E148" s="1299" t="s">
        <v>3139</v>
      </c>
      <c r="F148" s="1299" t="s">
        <v>1753</v>
      </c>
    </row>
    <row r="149" spans="1:6" ht="15.6" customHeight="1" x14ac:dyDescent="0.25">
      <c r="A149" s="72" t="s">
        <v>40</v>
      </c>
      <c r="B149" s="1148" t="s">
        <v>2163</v>
      </c>
      <c r="C149" s="1147" t="s">
        <v>1990</v>
      </c>
      <c r="D149" s="75"/>
      <c r="E149" s="75"/>
      <c r="F149" s="75"/>
    </row>
    <row r="150" spans="1:6" ht="15.6" customHeight="1" x14ac:dyDescent="0.25">
      <c r="A150" s="72" t="s">
        <v>41</v>
      </c>
      <c r="B150" s="1148" t="s">
        <v>2163</v>
      </c>
      <c r="C150" s="1147" t="s">
        <v>1990</v>
      </c>
      <c r="D150" s="75"/>
      <c r="E150" s="75"/>
      <c r="F150" s="75"/>
    </row>
    <row r="151" spans="1:6" ht="15.6" customHeight="1" x14ac:dyDescent="0.25">
      <c r="A151" s="645" t="s">
        <v>2626</v>
      </c>
      <c r="B151" s="572"/>
      <c r="C151" s="14"/>
      <c r="D151" s="14"/>
      <c r="E151" s="14"/>
      <c r="F151" s="14"/>
    </row>
    <row r="152" spans="1:6" ht="15.6" customHeight="1" x14ac:dyDescent="0.25">
      <c r="A152" s="5" t="s">
        <v>34</v>
      </c>
      <c r="B152" s="830" t="s">
        <v>2054</v>
      </c>
      <c r="C152" s="830" t="s">
        <v>20</v>
      </c>
      <c r="D152" s="830" t="s">
        <v>374</v>
      </c>
      <c r="E152" s="830" t="s">
        <v>2172</v>
      </c>
      <c r="F152" s="830" t="s">
        <v>2374</v>
      </c>
    </row>
    <row r="153" spans="1:6" ht="15.6" customHeight="1" x14ac:dyDescent="0.25">
      <c r="A153" s="5" t="s">
        <v>35</v>
      </c>
      <c r="B153" s="830" t="s">
        <v>2055</v>
      </c>
      <c r="C153" s="830" t="s">
        <v>20</v>
      </c>
      <c r="D153" s="830" t="s">
        <v>377</v>
      </c>
      <c r="E153" s="830" t="s">
        <v>2172</v>
      </c>
      <c r="F153" s="830" t="s">
        <v>2374</v>
      </c>
    </row>
    <row r="154" spans="1:6" ht="15.6" customHeight="1" x14ac:dyDescent="0.25">
      <c r="A154" s="5" t="s">
        <v>36</v>
      </c>
      <c r="B154" s="85" t="s">
        <v>1540</v>
      </c>
      <c r="C154" s="720" t="s">
        <v>1</v>
      </c>
      <c r="D154" s="1422" t="s">
        <v>2281</v>
      </c>
      <c r="E154" s="85" t="s">
        <v>1344</v>
      </c>
      <c r="F154" s="1421" t="s">
        <v>2282</v>
      </c>
    </row>
    <row r="155" spans="1:6" ht="15.6" customHeight="1" x14ac:dyDescent="0.25">
      <c r="A155" s="5" t="s">
        <v>37</v>
      </c>
      <c r="B155" s="85" t="s">
        <v>1543</v>
      </c>
      <c r="C155" s="720" t="s">
        <v>1</v>
      </c>
      <c r="D155" s="1422" t="s">
        <v>2283</v>
      </c>
      <c r="E155" s="85" t="s">
        <v>1344</v>
      </c>
      <c r="F155" s="1421" t="s">
        <v>2284</v>
      </c>
    </row>
    <row r="156" spans="1:6" ht="15.6" customHeight="1" x14ac:dyDescent="0.25">
      <c r="A156" s="435" t="s">
        <v>57</v>
      </c>
      <c r="B156" s="436"/>
      <c r="C156" s="436"/>
      <c r="D156" s="551"/>
      <c r="E156" s="552"/>
      <c r="F156" s="436"/>
    </row>
    <row r="157" spans="1:6" ht="15.6" customHeight="1" x14ac:dyDescent="0.25">
      <c r="A157" s="18" t="s">
        <v>39</v>
      </c>
      <c r="B157" s="1204" t="s">
        <v>3119</v>
      </c>
      <c r="C157" s="1213" t="s">
        <v>53</v>
      </c>
      <c r="D157" s="1236" t="s">
        <v>3118</v>
      </c>
      <c r="E157" s="1236" t="s">
        <v>74</v>
      </c>
      <c r="F157" s="1236" t="s">
        <v>2387</v>
      </c>
    </row>
    <row r="158" spans="1:6" ht="15.6" customHeight="1" x14ac:dyDescent="0.25">
      <c r="A158" s="5" t="s">
        <v>38</v>
      </c>
      <c r="B158" s="1204" t="s">
        <v>3120</v>
      </c>
      <c r="C158" s="1213" t="s">
        <v>53</v>
      </c>
      <c r="D158" s="1236" t="s">
        <v>3118</v>
      </c>
      <c r="E158" s="1236" t="s">
        <v>74</v>
      </c>
      <c r="F158" s="1236" t="s">
        <v>2387</v>
      </c>
    </row>
    <row r="159" spans="1:6" ht="15.6" customHeight="1" x14ac:dyDescent="0.25">
      <c r="A159" s="5" t="s">
        <v>40</v>
      </c>
      <c r="B159" s="1060" t="s">
        <v>1286</v>
      </c>
      <c r="C159" s="1061" t="s">
        <v>5</v>
      </c>
      <c r="D159" s="1061" t="s">
        <v>1284</v>
      </c>
      <c r="E159" s="1062" t="s">
        <v>1170</v>
      </c>
      <c r="F159" s="1049" t="s">
        <v>1285</v>
      </c>
    </row>
    <row r="160" spans="1:6" ht="15.6" customHeight="1" x14ac:dyDescent="0.25">
      <c r="A160" s="72" t="s">
        <v>41</v>
      </c>
      <c r="B160" s="1063" t="s">
        <v>1295</v>
      </c>
      <c r="C160" s="1064" t="s">
        <v>5</v>
      </c>
      <c r="D160" s="1064" t="s">
        <v>1287</v>
      </c>
      <c r="E160" s="1065" t="s">
        <v>1170</v>
      </c>
      <c r="F160" s="1051" t="s">
        <v>1288</v>
      </c>
    </row>
    <row r="161" spans="1:6" ht="15.6" customHeight="1" x14ac:dyDescent="0.25">
      <c r="A161" s="645" t="s">
        <v>2627</v>
      </c>
      <c r="B161" s="572"/>
      <c r="C161" s="14"/>
      <c r="D161" s="14"/>
      <c r="E161" s="14"/>
      <c r="F161" s="14"/>
    </row>
    <row r="162" spans="1:6" ht="15.6" customHeight="1" x14ac:dyDescent="0.25">
      <c r="A162" s="5" t="s">
        <v>34</v>
      </c>
      <c r="B162" s="765" t="s">
        <v>3195</v>
      </c>
      <c r="C162" s="803" t="s">
        <v>2982</v>
      </c>
      <c r="D162" s="803" t="s">
        <v>2983</v>
      </c>
      <c r="E162" s="765" t="s">
        <v>2957</v>
      </c>
      <c r="F162" s="766" t="s">
        <v>3197</v>
      </c>
    </row>
    <row r="163" spans="1:6" ht="15.6" customHeight="1" x14ac:dyDescent="0.25">
      <c r="A163" s="5" t="s">
        <v>35</v>
      </c>
      <c r="B163" s="765" t="s">
        <v>3196</v>
      </c>
      <c r="C163" s="803" t="s">
        <v>2982</v>
      </c>
      <c r="D163" s="803" t="s">
        <v>2984</v>
      </c>
      <c r="E163" s="765" t="s">
        <v>2957</v>
      </c>
      <c r="F163" s="766" t="s">
        <v>3199</v>
      </c>
    </row>
    <row r="164" spans="1:6" ht="15.6" customHeight="1" x14ac:dyDescent="0.25">
      <c r="A164" s="5" t="s">
        <v>36</v>
      </c>
      <c r="B164" s="765" t="s">
        <v>3195</v>
      </c>
      <c r="C164" s="803" t="s">
        <v>2954</v>
      </c>
      <c r="D164" s="803" t="s">
        <v>2983</v>
      </c>
      <c r="E164" s="765" t="s">
        <v>2957</v>
      </c>
      <c r="F164" s="766" t="s">
        <v>3197</v>
      </c>
    </row>
    <row r="165" spans="1:6" ht="15.6" customHeight="1" x14ac:dyDescent="0.25">
      <c r="A165" s="5" t="s">
        <v>37</v>
      </c>
      <c r="B165" s="765" t="s">
        <v>3196</v>
      </c>
      <c r="C165" s="803" t="s">
        <v>2954</v>
      </c>
      <c r="D165" s="803" t="s">
        <v>2984</v>
      </c>
      <c r="E165" s="765" t="s">
        <v>2957</v>
      </c>
      <c r="F165" s="766" t="s">
        <v>3199</v>
      </c>
    </row>
    <row r="166" spans="1:6" ht="15.6" customHeight="1" x14ac:dyDescent="0.25">
      <c r="A166" s="435" t="s">
        <v>57</v>
      </c>
      <c r="B166" s="436"/>
      <c r="C166" s="436"/>
      <c r="D166" s="551"/>
      <c r="E166" s="552"/>
      <c r="F166" s="436"/>
    </row>
    <row r="167" spans="1:6" ht="15.6" customHeight="1" x14ac:dyDescent="0.25">
      <c r="A167" s="5" t="s">
        <v>39</v>
      </c>
      <c r="B167" s="830" t="s">
        <v>2056</v>
      </c>
      <c r="C167" s="830" t="s">
        <v>20</v>
      </c>
      <c r="D167" s="830" t="s">
        <v>379</v>
      </c>
      <c r="E167" s="830" t="s">
        <v>2172</v>
      </c>
      <c r="F167" s="830" t="s">
        <v>2857</v>
      </c>
    </row>
    <row r="168" spans="1:6" ht="15.6" customHeight="1" x14ac:dyDescent="0.25">
      <c r="A168" s="5" t="s">
        <v>38</v>
      </c>
      <c r="B168" s="97"/>
      <c r="C168" s="5" t="s">
        <v>1991</v>
      </c>
      <c r="D168" s="100"/>
      <c r="E168" s="100"/>
      <c r="F168" s="100"/>
    </row>
    <row r="169" spans="1:6" ht="15.6" customHeight="1" x14ac:dyDescent="0.25">
      <c r="A169" s="72" t="s">
        <v>40</v>
      </c>
      <c r="B169" s="1177" t="s">
        <v>2165</v>
      </c>
      <c r="C169" s="1180" t="s">
        <v>1988</v>
      </c>
      <c r="D169" s="1148"/>
      <c r="E169" s="1148"/>
      <c r="F169" s="1148"/>
    </row>
    <row r="170" spans="1:6" ht="15.6" customHeight="1" x14ac:dyDescent="0.25">
      <c r="A170" s="72" t="s">
        <v>41</v>
      </c>
      <c r="B170" s="1178" t="s">
        <v>2165</v>
      </c>
      <c r="C170" s="1181" t="s">
        <v>1988</v>
      </c>
      <c r="D170" s="1148"/>
      <c r="E170" s="1148"/>
      <c r="F170" s="1148"/>
    </row>
    <row r="171" spans="1:6" ht="15.6" customHeight="1" x14ac:dyDescent="0.25">
      <c r="A171" s="645" t="s">
        <v>2628</v>
      </c>
      <c r="B171" s="572"/>
      <c r="C171" s="14"/>
      <c r="D171" s="14"/>
      <c r="E171" s="14"/>
      <c r="F171" s="14"/>
    </row>
    <row r="172" spans="1:6" x14ac:dyDescent="0.25">
      <c r="A172" s="70" t="s">
        <v>34</v>
      </c>
      <c r="B172" s="848" t="s">
        <v>2016</v>
      </c>
      <c r="C172" s="849" t="s">
        <v>1896</v>
      </c>
      <c r="D172" s="850"/>
      <c r="E172" s="851" t="s">
        <v>1327</v>
      </c>
      <c r="F172" s="16"/>
    </row>
    <row r="173" spans="1:6" x14ac:dyDescent="0.25">
      <c r="A173" s="70" t="s">
        <v>35</v>
      </c>
      <c r="B173" s="848" t="s">
        <v>2016</v>
      </c>
      <c r="C173" s="849" t="s">
        <v>1896</v>
      </c>
      <c r="D173" s="850"/>
      <c r="E173" s="851" t="s">
        <v>1327</v>
      </c>
      <c r="F173" s="16"/>
    </row>
    <row r="174" spans="1:6" x14ac:dyDescent="0.25">
      <c r="A174" s="70" t="s">
        <v>36</v>
      </c>
      <c r="B174" s="849" t="s">
        <v>2015</v>
      </c>
      <c r="C174" s="849" t="s">
        <v>1898</v>
      </c>
      <c r="D174" s="850"/>
      <c r="E174" s="852" t="s">
        <v>1899</v>
      </c>
      <c r="F174" s="587"/>
    </row>
    <row r="175" spans="1:6" x14ac:dyDescent="0.25">
      <c r="A175" s="70" t="s">
        <v>37</v>
      </c>
      <c r="B175" s="849" t="s">
        <v>2015</v>
      </c>
      <c r="C175" s="849" t="s">
        <v>1898</v>
      </c>
      <c r="D175" s="850"/>
      <c r="E175" s="852" t="s">
        <v>1899</v>
      </c>
      <c r="F175" s="587"/>
    </row>
    <row r="176" spans="1:6" ht="15.6" customHeight="1" x14ac:dyDescent="0.25">
      <c r="A176" s="435" t="s">
        <v>57</v>
      </c>
      <c r="B176" s="436"/>
      <c r="C176" s="436"/>
      <c r="D176" s="551"/>
      <c r="E176" s="552"/>
      <c r="F176" s="436"/>
    </row>
    <row r="177" spans="1:6" ht="15.6" customHeight="1" x14ac:dyDescent="0.25">
      <c r="A177" s="5" t="s">
        <v>39</v>
      </c>
      <c r="B177" s="722" t="s">
        <v>3217</v>
      </c>
      <c r="C177" s="722" t="s">
        <v>2799</v>
      </c>
      <c r="D177" s="718" t="s">
        <v>3219</v>
      </c>
      <c r="E177" s="722" t="s">
        <v>2862</v>
      </c>
      <c r="F177" s="718" t="s">
        <v>3221</v>
      </c>
    </row>
    <row r="178" spans="1:6" ht="15.6" customHeight="1" x14ac:dyDescent="0.25">
      <c r="A178" s="5" t="s">
        <v>38</v>
      </c>
      <c r="B178" s="722" t="s">
        <v>3218</v>
      </c>
      <c r="C178" s="722" t="s">
        <v>2799</v>
      </c>
      <c r="D178" s="718" t="s">
        <v>3220</v>
      </c>
      <c r="E178" s="722" t="s">
        <v>2862</v>
      </c>
      <c r="F178" s="718" t="s">
        <v>3222</v>
      </c>
    </row>
    <row r="179" spans="1:6" ht="15.6" customHeight="1" x14ac:dyDescent="0.25">
      <c r="A179" s="72" t="s">
        <v>40</v>
      </c>
      <c r="B179" s="722" t="s">
        <v>3217</v>
      </c>
      <c r="C179" s="763" t="s">
        <v>2800</v>
      </c>
      <c r="D179" s="718" t="s">
        <v>3219</v>
      </c>
      <c r="E179" s="722" t="s">
        <v>2862</v>
      </c>
      <c r="F179" s="718" t="s">
        <v>3221</v>
      </c>
    </row>
    <row r="180" spans="1:6" ht="15.6" customHeight="1" x14ac:dyDescent="0.25">
      <c r="A180" s="72" t="s">
        <v>41</v>
      </c>
      <c r="B180" s="722" t="s">
        <v>3218</v>
      </c>
      <c r="C180" s="763" t="s">
        <v>2800</v>
      </c>
      <c r="D180" s="718" t="s">
        <v>3220</v>
      </c>
      <c r="E180" s="722" t="s">
        <v>2862</v>
      </c>
      <c r="F180" s="718" t="s">
        <v>3222</v>
      </c>
    </row>
    <row r="181" spans="1:6" ht="15.6" customHeight="1" x14ac:dyDescent="0.25">
      <c r="A181" s="645" t="s">
        <v>2629</v>
      </c>
      <c r="B181" s="572"/>
      <c r="C181" s="14"/>
      <c r="D181" s="14"/>
      <c r="E181" s="14"/>
      <c r="F181" s="14"/>
    </row>
    <row r="182" spans="1:6" ht="15.6" customHeight="1" x14ac:dyDescent="0.25">
      <c r="A182" s="5" t="s">
        <v>34</v>
      </c>
      <c r="B182" s="1190" t="s">
        <v>3034</v>
      </c>
      <c r="C182" s="1191" t="s">
        <v>2465</v>
      </c>
      <c r="D182" s="1192" t="s">
        <v>3044</v>
      </c>
      <c r="E182" s="1191" t="s">
        <v>2452</v>
      </c>
      <c r="F182" s="1193" t="s">
        <v>2464</v>
      </c>
    </row>
    <row r="183" spans="1:6" ht="15.6" customHeight="1" x14ac:dyDescent="0.25">
      <c r="A183" s="5" t="s">
        <v>35</v>
      </c>
      <c r="B183" s="1190" t="s">
        <v>3035</v>
      </c>
      <c r="C183" s="1191" t="s">
        <v>2465</v>
      </c>
      <c r="D183" s="1192" t="s">
        <v>3044</v>
      </c>
      <c r="E183" s="1191" t="s">
        <v>2452</v>
      </c>
      <c r="F183" s="1193" t="s">
        <v>2464</v>
      </c>
    </row>
    <row r="184" spans="1:6" ht="15.6" customHeight="1" x14ac:dyDescent="0.25">
      <c r="A184" s="5" t="s">
        <v>36</v>
      </c>
      <c r="B184" s="1190" t="s">
        <v>3034</v>
      </c>
      <c r="C184" s="1191" t="s">
        <v>2466</v>
      </c>
      <c r="D184" s="1192" t="s">
        <v>3044</v>
      </c>
      <c r="E184" s="1191" t="s">
        <v>2452</v>
      </c>
      <c r="F184" s="1193" t="s">
        <v>2464</v>
      </c>
    </row>
    <row r="185" spans="1:6" ht="15.6" customHeight="1" x14ac:dyDescent="0.25">
      <c r="A185" s="5" t="s">
        <v>37</v>
      </c>
      <c r="B185" s="1190" t="s">
        <v>3035</v>
      </c>
      <c r="C185" s="1191" t="s">
        <v>2466</v>
      </c>
      <c r="D185" s="1192" t="s">
        <v>3044</v>
      </c>
      <c r="E185" s="1191" t="s">
        <v>2452</v>
      </c>
      <c r="F185" s="1193" t="s">
        <v>2464</v>
      </c>
    </row>
    <row r="186" spans="1:6" ht="15.6" customHeight="1" x14ac:dyDescent="0.25">
      <c r="A186" s="435" t="s">
        <v>57</v>
      </c>
      <c r="B186" s="436"/>
      <c r="C186" s="436"/>
      <c r="D186" s="551"/>
      <c r="E186" s="552"/>
      <c r="F186" s="436"/>
    </row>
    <row r="187" spans="1:6" ht="15.6" customHeight="1" x14ac:dyDescent="0.25">
      <c r="A187" s="5" t="s">
        <v>39</v>
      </c>
      <c r="B187" s="72"/>
      <c r="C187" s="32" t="s">
        <v>1991</v>
      </c>
      <c r="D187" s="21"/>
      <c r="E187" s="562"/>
      <c r="F187" s="61"/>
    </row>
    <row r="188" spans="1:6" ht="15.6" customHeight="1" x14ac:dyDescent="0.25">
      <c r="A188" s="5" t="s">
        <v>38</v>
      </c>
      <c r="B188" s="72"/>
      <c r="C188" s="32" t="s">
        <v>1991</v>
      </c>
      <c r="D188" s="21"/>
      <c r="E188" s="562"/>
      <c r="F188" s="61"/>
    </row>
    <row r="189" spans="1:6" ht="15.6" customHeight="1" x14ac:dyDescent="0.25">
      <c r="A189" s="5" t="s">
        <v>40</v>
      </c>
      <c r="B189" s="1148" t="s">
        <v>2164</v>
      </c>
      <c r="C189" s="1148" t="s">
        <v>1986</v>
      </c>
      <c r="D189" s="1148"/>
      <c r="E189" s="1148"/>
      <c r="F189" s="1148"/>
    </row>
    <row r="190" spans="1:6" ht="15.6" customHeight="1" x14ac:dyDescent="0.25">
      <c r="A190" s="5" t="s">
        <v>41</v>
      </c>
      <c r="B190" s="1148" t="s">
        <v>2164</v>
      </c>
      <c r="C190" s="1148" t="s">
        <v>1986</v>
      </c>
      <c r="D190" s="1148"/>
      <c r="E190" s="1148"/>
      <c r="F190" s="1148"/>
    </row>
    <row r="191" spans="1:6" ht="15.6" customHeight="1" x14ac:dyDescent="0.25">
      <c r="A191" s="59" t="s">
        <v>16</v>
      </c>
      <c r="B191" s="59"/>
      <c r="C191" s="59"/>
      <c r="D191" s="59"/>
      <c r="E191" s="59"/>
      <c r="F191" s="59"/>
    </row>
    <row r="192" spans="1:6" ht="15.6" customHeight="1" x14ac:dyDescent="0.25">
      <c r="A192" s="11" t="s">
        <v>3</v>
      </c>
      <c r="B192" s="11"/>
      <c r="C192" s="11"/>
      <c r="D192" s="11"/>
      <c r="E192" s="12"/>
      <c r="F192" s="11"/>
    </row>
    <row r="193" spans="1:6" x14ac:dyDescent="0.25">
      <c r="A193" s="645" t="s">
        <v>2630</v>
      </c>
      <c r="B193" s="572"/>
      <c r="C193" s="14"/>
      <c r="D193" s="14"/>
      <c r="E193" s="14"/>
      <c r="F193" s="14"/>
    </row>
    <row r="194" spans="1:6" ht="15.6" customHeight="1" x14ac:dyDescent="0.25">
      <c r="A194" s="5" t="s">
        <v>34</v>
      </c>
      <c r="B194" s="85" t="s">
        <v>1546</v>
      </c>
      <c r="C194" s="720" t="s">
        <v>1</v>
      </c>
      <c r="D194" s="741" t="s">
        <v>3223</v>
      </c>
      <c r="E194" s="724" t="s">
        <v>1327</v>
      </c>
      <c r="F194" s="741" t="s">
        <v>1542</v>
      </c>
    </row>
    <row r="195" spans="1:6" ht="15.6" customHeight="1" x14ac:dyDescent="0.25">
      <c r="A195" s="5" t="s">
        <v>35</v>
      </c>
      <c r="B195" s="85" t="s">
        <v>1549</v>
      </c>
      <c r="C195" s="720" t="s">
        <v>1</v>
      </c>
      <c r="D195" s="1422" t="s">
        <v>3224</v>
      </c>
      <c r="E195" s="724" t="s">
        <v>1327</v>
      </c>
      <c r="F195" s="741" t="s">
        <v>2285</v>
      </c>
    </row>
    <row r="196" spans="1:6" ht="15.6" customHeight="1" x14ac:dyDescent="0.25">
      <c r="A196" s="5" t="s">
        <v>36</v>
      </c>
      <c r="B196" s="830" t="s">
        <v>2057</v>
      </c>
      <c r="C196" s="830" t="s">
        <v>20</v>
      </c>
      <c r="D196" s="830" t="s">
        <v>382</v>
      </c>
      <c r="E196" s="830" t="s">
        <v>2172</v>
      </c>
      <c r="F196" s="830" t="s">
        <v>2375</v>
      </c>
    </row>
    <row r="197" spans="1:6" ht="15.6" customHeight="1" x14ac:dyDescent="0.25">
      <c r="A197" s="5" t="s">
        <v>37</v>
      </c>
      <c r="B197" s="830" t="s">
        <v>2058</v>
      </c>
      <c r="C197" s="830" t="s">
        <v>20</v>
      </c>
      <c r="D197" s="830" t="s">
        <v>385</v>
      </c>
      <c r="E197" s="830" t="s">
        <v>2172</v>
      </c>
      <c r="F197" s="830" t="s">
        <v>2375</v>
      </c>
    </row>
    <row r="198" spans="1:6" ht="15.6" customHeight="1" x14ac:dyDescent="0.25">
      <c r="A198" s="435" t="s">
        <v>57</v>
      </c>
      <c r="B198" s="436"/>
      <c r="C198" s="436"/>
      <c r="D198" s="551"/>
      <c r="E198" s="552"/>
      <c r="F198" s="436"/>
    </row>
    <row r="199" spans="1:6" ht="15.6" customHeight="1" x14ac:dyDescent="0.25">
      <c r="A199" s="5" t="s">
        <v>39</v>
      </c>
      <c r="B199" s="922" t="s">
        <v>1960</v>
      </c>
      <c r="C199" s="922" t="s">
        <v>9</v>
      </c>
      <c r="D199" s="922" t="s">
        <v>1957</v>
      </c>
      <c r="E199" s="922" t="s">
        <v>742</v>
      </c>
      <c r="F199" s="922" t="s">
        <v>1958</v>
      </c>
    </row>
    <row r="200" spans="1:6" ht="15.6" customHeight="1" x14ac:dyDescent="0.25">
      <c r="A200" s="5" t="s">
        <v>38</v>
      </c>
      <c r="B200" s="922" t="s">
        <v>1963</v>
      </c>
      <c r="C200" s="922" t="s">
        <v>9</v>
      </c>
      <c r="D200" s="922" t="s">
        <v>1957</v>
      </c>
      <c r="E200" s="922" t="s">
        <v>742</v>
      </c>
      <c r="F200" s="922" t="s">
        <v>1958</v>
      </c>
    </row>
    <row r="201" spans="1:6" ht="15.6" customHeight="1" x14ac:dyDescent="0.25">
      <c r="A201" s="72" t="s">
        <v>40</v>
      </c>
      <c r="B201" s="1148" t="s">
        <v>2163</v>
      </c>
      <c r="C201" s="1147" t="s">
        <v>1990</v>
      </c>
      <c r="D201" s="75"/>
      <c r="E201" s="75"/>
      <c r="F201" s="75"/>
    </row>
    <row r="202" spans="1:6" ht="15.6" customHeight="1" x14ac:dyDescent="0.25">
      <c r="A202" s="72" t="s">
        <v>41</v>
      </c>
      <c r="B202" s="1148" t="s">
        <v>2163</v>
      </c>
      <c r="C202" s="1147" t="s">
        <v>1990</v>
      </c>
      <c r="D202" s="75"/>
      <c r="E202" s="75"/>
      <c r="F202" s="75"/>
    </row>
    <row r="203" spans="1:6" ht="15.6" customHeight="1" x14ac:dyDescent="0.25">
      <c r="A203" s="645" t="s">
        <v>2631</v>
      </c>
      <c r="B203" s="572"/>
      <c r="C203" s="14"/>
      <c r="D203" s="14"/>
      <c r="E203" s="14"/>
      <c r="F203" s="14"/>
    </row>
    <row r="204" spans="1:6" ht="15.6" customHeight="1" x14ac:dyDescent="0.25">
      <c r="A204" s="5" t="s">
        <v>34</v>
      </c>
      <c r="B204" s="175"/>
      <c r="C204" s="5" t="s">
        <v>1991</v>
      </c>
      <c r="D204" s="175"/>
      <c r="E204" s="175"/>
      <c r="F204" s="175"/>
    </row>
    <row r="205" spans="1:6" ht="15.6" customHeight="1" x14ac:dyDescent="0.25">
      <c r="A205" s="5" t="s">
        <v>35</v>
      </c>
      <c r="B205" s="175"/>
      <c r="C205" s="5" t="s">
        <v>1991</v>
      </c>
      <c r="D205" s="175"/>
      <c r="E205" s="175"/>
      <c r="F205" s="175"/>
    </row>
    <row r="206" spans="1:6" ht="15.6" customHeight="1" x14ac:dyDescent="0.25">
      <c r="A206" s="18" t="s">
        <v>36</v>
      </c>
      <c r="B206" s="85" t="s">
        <v>1552</v>
      </c>
      <c r="C206" s="720" t="s">
        <v>1</v>
      </c>
      <c r="D206" s="741" t="s">
        <v>2286</v>
      </c>
      <c r="E206" s="85" t="s">
        <v>1344</v>
      </c>
      <c r="F206" s="741" t="s">
        <v>2287</v>
      </c>
    </row>
    <row r="207" spans="1:6" ht="15.6" customHeight="1" x14ac:dyDescent="0.25">
      <c r="A207" s="18" t="s">
        <v>37</v>
      </c>
      <c r="B207" s="85" t="s">
        <v>1555</v>
      </c>
      <c r="C207" s="720" t="s">
        <v>1</v>
      </c>
      <c r="D207" s="741" t="s">
        <v>2288</v>
      </c>
      <c r="E207" s="85" t="s">
        <v>1344</v>
      </c>
      <c r="F207" s="741" t="s">
        <v>2289</v>
      </c>
    </row>
    <row r="208" spans="1:6" ht="15.6" customHeight="1" x14ac:dyDescent="0.25">
      <c r="A208" s="435" t="s">
        <v>57</v>
      </c>
      <c r="B208" s="436"/>
      <c r="C208" s="436"/>
      <c r="D208" s="551"/>
      <c r="E208" s="552"/>
      <c r="F208" s="436"/>
    </row>
    <row r="209" spans="1:6" ht="15.6" customHeight="1" x14ac:dyDescent="0.25">
      <c r="A209" s="5" t="s">
        <v>39</v>
      </c>
      <c r="B209" s="1204" t="s">
        <v>2389</v>
      </c>
      <c r="C209" s="1213" t="s">
        <v>53</v>
      </c>
      <c r="D209" s="1236" t="s">
        <v>2388</v>
      </c>
      <c r="E209" s="1236" t="s">
        <v>74</v>
      </c>
      <c r="F209" s="1236" t="s">
        <v>2387</v>
      </c>
    </row>
    <row r="210" spans="1:6" ht="15.6" customHeight="1" x14ac:dyDescent="0.25">
      <c r="A210" s="5" t="s">
        <v>38</v>
      </c>
      <c r="B210" s="1204" t="s">
        <v>2390</v>
      </c>
      <c r="C210" s="1213" t="s">
        <v>53</v>
      </c>
      <c r="D210" s="1236" t="s">
        <v>2388</v>
      </c>
      <c r="E210" s="1236" t="s">
        <v>74</v>
      </c>
      <c r="F210" s="1236" t="s">
        <v>2387</v>
      </c>
    </row>
    <row r="211" spans="1:6" ht="15.6" customHeight="1" x14ac:dyDescent="0.25">
      <c r="A211" s="72" t="s">
        <v>40</v>
      </c>
      <c r="B211" s="74"/>
      <c r="C211" s="61" t="s">
        <v>1991</v>
      </c>
      <c r="D211" s="624"/>
      <c r="E211" s="77"/>
      <c r="F211" s="74"/>
    </row>
    <row r="212" spans="1:6" ht="15.6" customHeight="1" x14ac:dyDescent="0.25">
      <c r="A212" s="72" t="s">
        <v>41</v>
      </c>
      <c r="B212" s="75"/>
      <c r="C212" s="75" t="s">
        <v>1991</v>
      </c>
      <c r="D212" s="75"/>
      <c r="E212" s="75"/>
      <c r="F212" s="75"/>
    </row>
    <row r="213" spans="1:6" ht="15.6" customHeight="1" x14ac:dyDescent="0.25">
      <c r="A213" s="645" t="s">
        <v>2632</v>
      </c>
      <c r="B213" s="572"/>
      <c r="C213" s="14"/>
      <c r="D213" s="14"/>
      <c r="E213" s="14"/>
      <c r="F213" s="14"/>
    </row>
    <row r="214" spans="1:6" ht="15.6" customHeight="1" x14ac:dyDescent="0.25">
      <c r="A214" s="5" t="s">
        <v>34</v>
      </c>
      <c r="B214" s="919" t="s">
        <v>1956</v>
      </c>
      <c r="C214" s="979" t="s">
        <v>9</v>
      </c>
      <c r="D214" s="979" t="s">
        <v>892</v>
      </c>
      <c r="E214" s="979" t="s">
        <v>2897</v>
      </c>
      <c r="F214" s="979" t="s">
        <v>2404</v>
      </c>
    </row>
    <row r="215" spans="1:6" ht="15.6" customHeight="1" x14ac:dyDescent="0.25">
      <c r="A215" s="5" t="s">
        <v>35</v>
      </c>
      <c r="B215" s="980" t="s">
        <v>1959</v>
      </c>
      <c r="C215" s="979" t="s">
        <v>9</v>
      </c>
      <c r="D215" s="982" t="s">
        <v>892</v>
      </c>
      <c r="E215" s="981" t="s">
        <v>2897</v>
      </c>
      <c r="F215" s="981" t="s">
        <v>2404</v>
      </c>
    </row>
    <row r="216" spans="1:6" ht="15.6" customHeight="1" x14ac:dyDescent="0.25">
      <c r="A216" s="5" t="s">
        <v>36</v>
      </c>
      <c r="B216" s="855" t="s">
        <v>2059</v>
      </c>
      <c r="C216" s="855" t="s">
        <v>20</v>
      </c>
      <c r="D216" s="855" t="s">
        <v>390</v>
      </c>
      <c r="E216" s="855" t="s">
        <v>2172</v>
      </c>
      <c r="F216" s="855" t="s">
        <v>2376</v>
      </c>
    </row>
    <row r="217" spans="1:6" ht="15.6" customHeight="1" x14ac:dyDescent="0.25">
      <c r="A217" s="5" t="s">
        <v>37</v>
      </c>
      <c r="B217" s="855" t="s">
        <v>2060</v>
      </c>
      <c r="C217" s="855" t="s">
        <v>20</v>
      </c>
      <c r="D217" s="855" t="s">
        <v>393</v>
      </c>
      <c r="E217" s="855" t="s">
        <v>2172</v>
      </c>
      <c r="F217" s="855" t="s">
        <v>2376</v>
      </c>
    </row>
    <row r="218" spans="1:6" ht="15.6" customHeight="1" x14ac:dyDescent="0.25">
      <c r="A218" s="435" t="s">
        <v>57</v>
      </c>
      <c r="B218" s="436"/>
      <c r="C218" s="436"/>
      <c r="D218" s="551"/>
      <c r="E218" s="552"/>
      <c r="F218" s="436"/>
    </row>
    <row r="219" spans="1:6" ht="15.6" customHeight="1" x14ac:dyDescent="0.25">
      <c r="A219" s="5" t="s">
        <v>39</v>
      </c>
      <c r="B219" s="1244" t="s">
        <v>1754</v>
      </c>
      <c r="C219" s="1244" t="s">
        <v>0</v>
      </c>
      <c r="D219" s="1263" t="s">
        <v>1755</v>
      </c>
      <c r="E219" s="1244" t="s">
        <v>3139</v>
      </c>
      <c r="F219" s="1263" t="s">
        <v>1756</v>
      </c>
    </row>
    <row r="220" spans="1:6" ht="15.6" customHeight="1" x14ac:dyDescent="0.25">
      <c r="A220" s="5" t="s">
        <v>38</v>
      </c>
      <c r="B220" s="1244" t="s">
        <v>1757</v>
      </c>
      <c r="C220" s="1244" t="s">
        <v>0</v>
      </c>
      <c r="D220" s="1263" t="s">
        <v>1755</v>
      </c>
      <c r="E220" s="1244" t="s">
        <v>3139</v>
      </c>
      <c r="F220" s="1263" t="s">
        <v>1756</v>
      </c>
    </row>
    <row r="221" spans="1:6" ht="15.6" customHeight="1" x14ac:dyDescent="0.25">
      <c r="A221" s="72" t="s">
        <v>40</v>
      </c>
      <c r="B221" s="1182" t="s">
        <v>2165</v>
      </c>
      <c r="C221" s="1183" t="s">
        <v>1988</v>
      </c>
      <c r="D221" s="79"/>
      <c r="E221" s="79"/>
      <c r="F221" s="79"/>
    </row>
    <row r="222" spans="1:6" ht="15.6" customHeight="1" x14ac:dyDescent="0.25">
      <c r="A222" s="72" t="s">
        <v>41</v>
      </c>
      <c r="B222" s="1182" t="s">
        <v>2165</v>
      </c>
      <c r="C222" s="1183" t="s">
        <v>1988</v>
      </c>
      <c r="D222" s="79"/>
      <c r="E222" s="79"/>
      <c r="F222" s="79"/>
    </row>
    <row r="223" spans="1:6" ht="15.6" customHeight="1" x14ac:dyDescent="0.25">
      <c r="A223" s="645" t="s">
        <v>2633</v>
      </c>
      <c r="B223" s="572"/>
      <c r="C223" s="14"/>
      <c r="D223" s="14"/>
      <c r="E223" s="14"/>
      <c r="F223" s="14"/>
    </row>
    <row r="224" spans="1:6" x14ac:dyDescent="0.25">
      <c r="A224" s="70" t="s">
        <v>34</v>
      </c>
      <c r="B224" s="848" t="s">
        <v>2016</v>
      </c>
      <c r="C224" s="849" t="s">
        <v>1896</v>
      </c>
      <c r="D224" s="850"/>
      <c r="E224" s="851" t="s">
        <v>1327</v>
      </c>
      <c r="F224" s="16"/>
    </row>
    <row r="225" spans="1:6" x14ac:dyDescent="0.25">
      <c r="A225" s="70" t="s">
        <v>35</v>
      </c>
      <c r="B225" s="848" t="s">
        <v>2016</v>
      </c>
      <c r="C225" s="849" t="s">
        <v>1896</v>
      </c>
      <c r="D225" s="850"/>
      <c r="E225" s="851" t="s">
        <v>1327</v>
      </c>
      <c r="F225" s="16"/>
    </row>
    <row r="226" spans="1:6" x14ac:dyDescent="0.25">
      <c r="A226" s="70" t="s">
        <v>36</v>
      </c>
      <c r="B226" s="849" t="s">
        <v>2015</v>
      </c>
      <c r="C226" s="849" t="s">
        <v>1898</v>
      </c>
      <c r="D226" s="850"/>
      <c r="E226" s="852" t="s">
        <v>1899</v>
      </c>
      <c r="F226" s="587"/>
    </row>
    <row r="227" spans="1:6" x14ac:dyDescent="0.25">
      <c r="A227" s="70" t="s">
        <v>37</v>
      </c>
      <c r="B227" s="849" t="s">
        <v>2015</v>
      </c>
      <c r="C227" s="849" t="s">
        <v>1898</v>
      </c>
      <c r="D227" s="850"/>
      <c r="E227" s="852" t="s">
        <v>1899</v>
      </c>
      <c r="F227" s="587"/>
    </row>
    <row r="228" spans="1:6" ht="15.6" customHeight="1" x14ac:dyDescent="0.25">
      <c r="A228" s="435" t="s">
        <v>57</v>
      </c>
      <c r="B228" s="436"/>
      <c r="C228" s="436"/>
      <c r="D228" s="551"/>
      <c r="E228" s="552"/>
      <c r="F228" s="436"/>
    </row>
    <row r="229" spans="1:6" ht="15.6" customHeight="1" x14ac:dyDescent="0.25">
      <c r="A229" s="5" t="s">
        <v>39</v>
      </c>
      <c r="B229" s="718" t="s">
        <v>1630</v>
      </c>
      <c r="C229" s="727" t="s">
        <v>3207</v>
      </c>
      <c r="D229" s="1005" t="s">
        <v>3225</v>
      </c>
      <c r="E229" s="727" t="s">
        <v>1340</v>
      </c>
      <c r="F229" s="744" t="s">
        <v>3226</v>
      </c>
    </row>
    <row r="230" spans="1:6" ht="15.6" customHeight="1" x14ac:dyDescent="0.25">
      <c r="A230" s="5" t="s">
        <v>38</v>
      </c>
      <c r="B230" s="718" t="s">
        <v>1649</v>
      </c>
      <c r="C230" s="769" t="s">
        <v>3207</v>
      </c>
      <c r="D230" s="1005" t="s">
        <v>3227</v>
      </c>
      <c r="E230" s="727" t="s">
        <v>1340</v>
      </c>
      <c r="F230" s="744" t="s">
        <v>3228</v>
      </c>
    </row>
    <row r="231" spans="1:6" ht="15.6" customHeight="1" x14ac:dyDescent="0.25">
      <c r="A231" s="72" t="s">
        <v>40</v>
      </c>
      <c r="B231" s="718" t="s">
        <v>1630</v>
      </c>
      <c r="C231" s="768" t="s">
        <v>3206</v>
      </c>
      <c r="D231" s="1005" t="s">
        <v>3225</v>
      </c>
      <c r="E231" s="727" t="s">
        <v>1340</v>
      </c>
      <c r="F231" s="744" t="s">
        <v>3226</v>
      </c>
    </row>
    <row r="232" spans="1:6" ht="15.6" customHeight="1" x14ac:dyDescent="0.25">
      <c r="A232" s="72" t="s">
        <v>41</v>
      </c>
      <c r="B232" s="718" t="s">
        <v>1649</v>
      </c>
      <c r="C232" s="770" t="s">
        <v>3206</v>
      </c>
      <c r="D232" s="1005" t="s">
        <v>3227</v>
      </c>
      <c r="E232" s="727" t="s">
        <v>1340</v>
      </c>
      <c r="F232" s="744" t="s">
        <v>3228</v>
      </c>
    </row>
    <row r="233" spans="1:6" ht="15.6" customHeight="1" x14ac:dyDescent="0.25">
      <c r="A233" s="645" t="s">
        <v>2634</v>
      </c>
      <c r="B233" s="15"/>
      <c r="C233" s="15"/>
      <c r="D233" s="15"/>
      <c r="E233" s="15"/>
      <c r="F233" s="15"/>
    </row>
    <row r="234" spans="1:6" ht="15.6" customHeight="1" x14ac:dyDescent="0.25">
      <c r="A234" s="5" t="s">
        <v>34</v>
      </c>
      <c r="B234" s="1190" t="s">
        <v>3034</v>
      </c>
      <c r="C234" s="1190" t="s">
        <v>2467</v>
      </c>
      <c r="D234" s="1193" t="s">
        <v>3044</v>
      </c>
      <c r="E234" s="1191" t="s">
        <v>2452</v>
      </c>
      <c r="F234" s="1193" t="s">
        <v>2464</v>
      </c>
    </row>
    <row r="235" spans="1:6" ht="15.6" customHeight="1" x14ac:dyDescent="0.25">
      <c r="A235" s="5" t="s">
        <v>35</v>
      </c>
      <c r="B235" s="1190" t="s">
        <v>3035</v>
      </c>
      <c r="C235" s="1190" t="s">
        <v>2467</v>
      </c>
      <c r="D235" s="1193" t="s">
        <v>3044</v>
      </c>
      <c r="E235" s="1191" t="s">
        <v>2452</v>
      </c>
      <c r="F235" s="1193" t="s">
        <v>2464</v>
      </c>
    </row>
    <row r="236" spans="1:6" ht="15.6" customHeight="1" x14ac:dyDescent="0.25">
      <c r="A236" s="5" t="s">
        <v>36</v>
      </c>
      <c r="B236" s="1190" t="s">
        <v>3034</v>
      </c>
      <c r="C236" s="1190" t="s">
        <v>2468</v>
      </c>
      <c r="D236" s="1193" t="s">
        <v>3044</v>
      </c>
      <c r="E236" s="1191" t="s">
        <v>2452</v>
      </c>
      <c r="F236" s="1193" t="s">
        <v>2464</v>
      </c>
    </row>
    <row r="237" spans="1:6" ht="15.6" customHeight="1" x14ac:dyDescent="0.25">
      <c r="A237" s="5" t="s">
        <v>37</v>
      </c>
      <c r="B237" s="1190" t="s">
        <v>3035</v>
      </c>
      <c r="C237" s="1190" t="s">
        <v>2468</v>
      </c>
      <c r="D237" s="1193" t="s">
        <v>3044</v>
      </c>
      <c r="E237" s="1191" t="s">
        <v>2452</v>
      </c>
      <c r="F237" s="1193" t="s">
        <v>2464</v>
      </c>
    </row>
    <row r="238" spans="1:6" ht="15.6" customHeight="1" x14ac:dyDescent="0.25">
      <c r="A238" s="435" t="s">
        <v>57</v>
      </c>
      <c r="B238" s="436"/>
      <c r="C238" s="436"/>
      <c r="D238" s="551"/>
      <c r="E238" s="552"/>
      <c r="F238" s="436"/>
    </row>
    <row r="239" spans="1:6" ht="15.6" customHeight="1" x14ac:dyDescent="0.25">
      <c r="A239" s="18" t="s">
        <v>39</v>
      </c>
      <c r="B239" s="72"/>
      <c r="C239" s="32" t="s">
        <v>1991</v>
      </c>
      <c r="D239" s="21"/>
      <c r="E239" s="562"/>
      <c r="F239" s="32"/>
    </row>
    <row r="240" spans="1:6" ht="15.6" customHeight="1" x14ac:dyDescent="0.25">
      <c r="A240" s="18" t="s">
        <v>38</v>
      </c>
      <c r="B240" s="72"/>
      <c r="C240" s="32" t="s">
        <v>1991</v>
      </c>
      <c r="D240" s="21"/>
      <c r="E240" s="562"/>
      <c r="F240" s="32"/>
    </row>
    <row r="241" spans="1:6" ht="15.6" customHeight="1" x14ac:dyDescent="0.25">
      <c r="A241" s="72" t="s">
        <v>40</v>
      </c>
      <c r="B241" s="1148" t="s">
        <v>2164</v>
      </c>
      <c r="C241" s="1148" t="s">
        <v>1986</v>
      </c>
      <c r="D241" s="61"/>
      <c r="E241" s="61"/>
      <c r="F241" s="61"/>
    </row>
    <row r="242" spans="1:6" ht="15.6" customHeight="1" x14ac:dyDescent="0.25">
      <c r="A242" s="72" t="s">
        <v>41</v>
      </c>
      <c r="B242" s="1148" t="s">
        <v>2164</v>
      </c>
      <c r="C242" s="1148" t="s">
        <v>1986</v>
      </c>
      <c r="D242" s="61"/>
      <c r="E242" s="61"/>
      <c r="F242" s="61"/>
    </row>
    <row r="243" spans="1:6" ht="15.6" customHeight="1" x14ac:dyDescent="0.25">
      <c r="A243" s="59" t="s">
        <v>17</v>
      </c>
      <c r="B243" s="59"/>
      <c r="C243" s="59"/>
      <c r="D243" s="59"/>
      <c r="E243" s="59"/>
      <c r="F243" s="59"/>
    </row>
    <row r="244" spans="1:6" ht="15.6" customHeight="1" x14ac:dyDescent="0.25">
      <c r="A244" s="11" t="s">
        <v>3</v>
      </c>
      <c r="B244" s="11"/>
      <c r="C244" s="11"/>
      <c r="D244" s="11"/>
      <c r="E244" s="12"/>
      <c r="F244" s="11"/>
    </row>
    <row r="245" spans="1:6" x14ac:dyDescent="0.25">
      <c r="A245" s="645" t="s">
        <v>2635</v>
      </c>
      <c r="B245" s="572"/>
      <c r="C245" s="14"/>
      <c r="D245" s="14"/>
      <c r="E245" s="14"/>
      <c r="F245" s="14"/>
    </row>
    <row r="246" spans="1:6" ht="15.6" customHeight="1" x14ac:dyDescent="0.25">
      <c r="A246" s="5" t="s">
        <v>34</v>
      </c>
      <c r="B246" s="85" t="s">
        <v>1561</v>
      </c>
      <c r="C246" s="720" t="s">
        <v>1</v>
      </c>
      <c r="D246" s="741" t="s">
        <v>2290</v>
      </c>
      <c r="E246" s="85" t="s">
        <v>1344</v>
      </c>
      <c r="F246" s="741" t="s">
        <v>2291</v>
      </c>
    </row>
    <row r="247" spans="1:6" ht="15.6" customHeight="1" x14ac:dyDescent="0.25">
      <c r="A247" s="5" t="s">
        <v>35</v>
      </c>
      <c r="B247" s="85" t="s">
        <v>1564</v>
      </c>
      <c r="C247" s="720" t="s">
        <v>1</v>
      </c>
      <c r="D247" s="741" t="s">
        <v>2292</v>
      </c>
      <c r="E247" s="85" t="s">
        <v>1344</v>
      </c>
      <c r="F247" s="741" t="s">
        <v>2293</v>
      </c>
    </row>
    <row r="248" spans="1:6" ht="15.6" customHeight="1" x14ac:dyDescent="0.25">
      <c r="A248" s="5" t="s">
        <v>36</v>
      </c>
      <c r="B248" s="838" t="s">
        <v>2061</v>
      </c>
      <c r="C248" s="838" t="s">
        <v>20</v>
      </c>
      <c r="D248" s="839" t="s">
        <v>395</v>
      </c>
      <c r="E248" s="838" t="s">
        <v>2172</v>
      </c>
      <c r="F248" s="838" t="s">
        <v>2377</v>
      </c>
    </row>
    <row r="249" spans="1:6" ht="15.6" customHeight="1" x14ac:dyDescent="0.25">
      <c r="A249" s="5" t="s">
        <v>37</v>
      </c>
      <c r="B249" s="838" t="s">
        <v>2062</v>
      </c>
      <c r="C249" s="838" t="s">
        <v>20</v>
      </c>
      <c r="D249" s="838" t="s">
        <v>398</v>
      </c>
      <c r="E249" s="838" t="s">
        <v>2172</v>
      </c>
      <c r="F249" s="838" t="s">
        <v>2377</v>
      </c>
    </row>
    <row r="250" spans="1:6" ht="15.6" customHeight="1" x14ac:dyDescent="0.25">
      <c r="A250" s="435" t="s">
        <v>57</v>
      </c>
      <c r="B250" s="436"/>
      <c r="C250" s="436"/>
      <c r="D250" s="551"/>
      <c r="E250" s="552"/>
      <c r="F250" s="436"/>
    </row>
    <row r="251" spans="1:6" ht="15.6" customHeight="1" x14ac:dyDescent="0.25">
      <c r="A251" s="5" t="s">
        <v>39</v>
      </c>
      <c r="B251" s="1244" t="s">
        <v>1758</v>
      </c>
      <c r="C251" s="1244" t="s">
        <v>0</v>
      </c>
      <c r="D251" s="1244" t="s">
        <v>1759</v>
      </c>
      <c r="E251" s="1290" t="s">
        <v>3139</v>
      </c>
      <c r="F251" s="1263"/>
    </row>
    <row r="252" spans="1:6" ht="15.6" customHeight="1" x14ac:dyDescent="0.25">
      <c r="A252" s="5" t="s">
        <v>38</v>
      </c>
      <c r="B252" s="1244" t="s">
        <v>1760</v>
      </c>
      <c r="C252" s="1244" t="s">
        <v>0</v>
      </c>
      <c r="D252" s="1244" t="s">
        <v>1762</v>
      </c>
      <c r="E252" s="1290" t="s">
        <v>3139</v>
      </c>
      <c r="F252" s="1263" t="s">
        <v>1763</v>
      </c>
    </row>
    <row r="253" spans="1:6" ht="15.6" customHeight="1" x14ac:dyDescent="0.25">
      <c r="A253" s="72" t="s">
        <v>40</v>
      </c>
      <c r="B253" s="1184" t="s">
        <v>2165</v>
      </c>
      <c r="C253" s="1180" t="s">
        <v>1988</v>
      </c>
      <c r="D253" s="511"/>
      <c r="E253" s="716"/>
      <c r="F253" s="61"/>
    </row>
    <row r="254" spans="1:6" ht="15.6" customHeight="1" x14ac:dyDescent="0.25">
      <c r="A254" s="72" t="s">
        <v>41</v>
      </c>
      <c r="B254" s="1185" t="s">
        <v>2165</v>
      </c>
      <c r="C254" s="1181" t="s">
        <v>1988</v>
      </c>
      <c r="D254" s="701"/>
      <c r="E254" s="717"/>
      <c r="F254" s="61"/>
    </row>
    <row r="255" spans="1:6" ht="15.6" customHeight="1" x14ac:dyDescent="0.25">
      <c r="A255" s="645" t="s">
        <v>2636</v>
      </c>
      <c r="B255" s="572"/>
      <c r="C255" s="14"/>
      <c r="D255" s="14"/>
      <c r="E255" s="14"/>
      <c r="F255" s="14"/>
    </row>
    <row r="256" spans="1:6" ht="15.6" customHeight="1" x14ac:dyDescent="0.25">
      <c r="A256" s="5" t="s">
        <v>34</v>
      </c>
      <c r="B256" s="830" t="s">
        <v>2063</v>
      </c>
      <c r="C256" s="830" t="s">
        <v>20</v>
      </c>
      <c r="D256" s="830" t="s">
        <v>403</v>
      </c>
      <c r="E256" s="830" t="s">
        <v>2172</v>
      </c>
      <c r="F256" s="830" t="s">
        <v>2378</v>
      </c>
    </row>
    <row r="257" spans="1:6" ht="15.6" customHeight="1" x14ac:dyDescent="0.25">
      <c r="A257" s="5" t="s">
        <v>35</v>
      </c>
      <c r="B257" s="830" t="s">
        <v>2064</v>
      </c>
      <c r="C257" s="830" t="s">
        <v>20</v>
      </c>
      <c r="D257" s="830" t="s">
        <v>406</v>
      </c>
      <c r="E257" s="830" t="s">
        <v>2172</v>
      </c>
      <c r="F257" s="830" t="s">
        <v>2378</v>
      </c>
    </row>
    <row r="258" spans="1:6" ht="15.6" customHeight="1" x14ac:dyDescent="0.25">
      <c r="A258" s="5" t="s">
        <v>36</v>
      </c>
      <c r="B258" s="85" t="s">
        <v>1567</v>
      </c>
      <c r="C258" s="720" t="s">
        <v>1</v>
      </c>
      <c r="D258" s="1422" t="s">
        <v>2294</v>
      </c>
      <c r="E258" s="724" t="s">
        <v>1327</v>
      </c>
      <c r="F258" s="741" t="s">
        <v>2295</v>
      </c>
    </row>
    <row r="259" spans="1:6" ht="15.6" customHeight="1" x14ac:dyDescent="0.25">
      <c r="A259" s="5" t="s">
        <v>37</v>
      </c>
      <c r="B259" s="85" t="s">
        <v>1570</v>
      </c>
      <c r="C259" s="720" t="s">
        <v>1</v>
      </c>
      <c r="D259" s="1422" t="s">
        <v>2296</v>
      </c>
      <c r="E259" s="724" t="s">
        <v>1327</v>
      </c>
      <c r="F259" s="741" t="s">
        <v>2297</v>
      </c>
    </row>
    <row r="260" spans="1:6" ht="15.6" customHeight="1" x14ac:dyDescent="0.25">
      <c r="A260" s="435" t="s">
        <v>57</v>
      </c>
      <c r="B260" s="436"/>
      <c r="C260" s="436"/>
      <c r="D260" s="551"/>
      <c r="E260" s="552"/>
      <c r="F260" s="436"/>
    </row>
    <row r="261" spans="1:6" ht="15.6" customHeight="1" x14ac:dyDescent="0.25">
      <c r="A261" s="5" t="s">
        <v>39</v>
      </c>
      <c r="B261" s="987" t="s">
        <v>1298</v>
      </c>
      <c r="C261" s="987" t="s">
        <v>5</v>
      </c>
      <c r="D261" s="987" t="s">
        <v>1296</v>
      </c>
      <c r="E261" s="1067" t="s">
        <v>1170</v>
      </c>
      <c r="F261" s="987" t="s">
        <v>1297</v>
      </c>
    </row>
    <row r="262" spans="1:6" ht="15.6" customHeight="1" x14ac:dyDescent="0.25">
      <c r="A262" s="5" t="s">
        <v>38</v>
      </c>
      <c r="B262" s="987" t="s">
        <v>1307</v>
      </c>
      <c r="C262" s="987" t="s">
        <v>5</v>
      </c>
      <c r="D262" s="987" t="s">
        <v>1299</v>
      </c>
      <c r="E262" s="1067" t="s">
        <v>1170</v>
      </c>
      <c r="F262" s="987" t="s">
        <v>1300</v>
      </c>
    </row>
    <row r="263" spans="1:6" ht="15.6" customHeight="1" x14ac:dyDescent="0.25">
      <c r="A263" s="72" t="s">
        <v>40</v>
      </c>
      <c r="B263" s="987" t="s">
        <v>1310</v>
      </c>
      <c r="C263" s="987" t="s">
        <v>5</v>
      </c>
      <c r="D263" s="987" t="s">
        <v>2987</v>
      </c>
      <c r="E263" s="1067" t="s">
        <v>1170</v>
      </c>
      <c r="F263" s="987" t="s">
        <v>2988</v>
      </c>
    </row>
    <row r="264" spans="1:6" ht="15.6" customHeight="1" x14ac:dyDescent="0.25">
      <c r="A264" s="72" t="s">
        <v>41</v>
      </c>
      <c r="B264" s="681"/>
      <c r="C264" s="678" t="s">
        <v>1991</v>
      </c>
      <c r="D264" s="681"/>
      <c r="E264" s="682"/>
      <c r="F264" s="681"/>
    </row>
    <row r="265" spans="1:6" ht="15.6" customHeight="1" x14ac:dyDescent="0.25">
      <c r="A265" s="645" t="s">
        <v>2637</v>
      </c>
      <c r="B265" s="572"/>
      <c r="C265" s="14"/>
      <c r="D265" s="14"/>
      <c r="E265" s="14"/>
      <c r="F265" s="14"/>
    </row>
    <row r="266" spans="1:6" ht="15.6" customHeight="1" x14ac:dyDescent="0.25">
      <c r="A266" s="5" t="s">
        <v>34</v>
      </c>
      <c r="B266" s="38"/>
      <c r="C266" s="38"/>
      <c r="D266" s="38"/>
      <c r="E266" s="38"/>
      <c r="F266" s="38"/>
    </row>
    <row r="267" spans="1:6" ht="15.6" customHeight="1" x14ac:dyDescent="0.25">
      <c r="A267" s="5" t="s">
        <v>35</v>
      </c>
      <c r="B267" s="38"/>
      <c r="C267" s="38"/>
      <c r="D267" s="38"/>
      <c r="E267" s="38"/>
      <c r="F267" s="38"/>
    </row>
    <row r="268" spans="1:6" ht="15.6" customHeight="1" x14ac:dyDescent="0.25">
      <c r="A268" s="5" t="s">
        <v>36</v>
      </c>
      <c r="B268" s="79"/>
      <c r="C268" s="79"/>
      <c r="D268" s="79"/>
      <c r="E268" s="79"/>
      <c r="F268" s="79"/>
    </row>
    <row r="269" spans="1:6" ht="15.6" customHeight="1" x14ac:dyDescent="0.25">
      <c r="A269" s="5" t="s">
        <v>37</v>
      </c>
      <c r="B269" s="79"/>
      <c r="C269" s="79"/>
      <c r="D269" s="79"/>
      <c r="E269" s="79"/>
      <c r="F269" s="79"/>
    </row>
    <row r="270" spans="1:6" ht="15.6" customHeight="1" x14ac:dyDescent="0.25">
      <c r="A270" s="435" t="s">
        <v>57</v>
      </c>
      <c r="B270" s="436"/>
      <c r="C270" s="436"/>
      <c r="D270" s="551"/>
      <c r="E270" s="552"/>
      <c r="F270" s="436"/>
    </row>
    <row r="271" spans="1:6" ht="15.6" customHeight="1" x14ac:dyDescent="0.25">
      <c r="A271" s="5" t="s">
        <v>39</v>
      </c>
      <c r="B271" s="32"/>
      <c r="C271" s="32" t="s">
        <v>1991</v>
      </c>
      <c r="D271" s="74"/>
      <c r="E271" s="38"/>
      <c r="F271" s="5"/>
    </row>
    <row r="272" spans="1:6" ht="15.6" customHeight="1" x14ac:dyDescent="0.25">
      <c r="A272" s="5" t="s">
        <v>38</v>
      </c>
      <c r="B272" s="32"/>
      <c r="C272" s="32" t="s">
        <v>1991</v>
      </c>
      <c r="D272" s="74"/>
      <c r="E272" s="38"/>
      <c r="F272" s="5"/>
    </row>
    <row r="273" spans="1:6" ht="15.6" customHeight="1" x14ac:dyDescent="0.25">
      <c r="A273" s="72" t="s">
        <v>40</v>
      </c>
      <c r="B273" s="1182" t="s">
        <v>2165</v>
      </c>
      <c r="C273" s="1183" t="s">
        <v>1988</v>
      </c>
      <c r="D273" s="79"/>
      <c r="E273" s="79"/>
      <c r="F273" s="79"/>
    </row>
    <row r="274" spans="1:6" ht="15.6" customHeight="1" x14ac:dyDescent="0.25">
      <c r="A274" s="72" t="s">
        <v>41</v>
      </c>
      <c r="B274" s="1182" t="s">
        <v>2165</v>
      </c>
      <c r="C274" s="1183" t="s">
        <v>1988</v>
      </c>
      <c r="D274" s="79"/>
      <c r="E274" s="79"/>
      <c r="F274" s="79"/>
    </row>
    <row r="275" spans="1:6" ht="15.6" customHeight="1" x14ac:dyDescent="0.25">
      <c r="A275" s="689" t="s">
        <v>2638</v>
      </c>
      <c r="B275" s="572"/>
      <c r="C275" s="14"/>
      <c r="D275" s="14"/>
      <c r="E275" s="14"/>
      <c r="F275" s="14"/>
    </row>
    <row r="276" spans="1:6" x14ac:dyDescent="0.25">
      <c r="A276" s="70" t="s">
        <v>34</v>
      </c>
      <c r="B276" s="848" t="s">
        <v>2016</v>
      </c>
      <c r="C276" s="849" t="s">
        <v>1896</v>
      </c>
      <c r="D276" s="850"/>
      <c r="E276" s="851" t="s">
        <v>1327</v>
      </c>
      <c r="F276" s="79"/>
    </row>
    <row r="277" spans="1:6" x14ac:dyDescent="0.25">
      <c r="A277" s="70" t="s">
        <v>35</v>
      </c>
      <c r="B277" s="848" t="s">
        <v>2016</v>
      </c>
      <c r="C277" s="849" t="s">
        <v>1896</v>
      </c>
      <c r="D277" s="850"/>
      <c r="E277" s="851" t="s">
        <v>1327</v>
      </c>
      <c r="F277" s="79"/>
    </row>
    <row r="278" spans="1:6" x14ac:dyDescent="0.25">
      <c r="A278" s="70" t="s">
        <v>36</v>
      </c>
      <c r="B278" s="849" t="s">
        <v>2015</v>
      </c>
      <c r="C278" s="849" t="s">
        <v>1898</v>
      </c>
      <c r="D278" s="850"/>
      <c r="E278" s="852" t="s">
        <v>1899</v>
      </c>
      <c r="F278" s="79"/>
    </row>
    <row r="279" spans="1:6" x14ac:dyDescent="0.25">
      <c r="A279" s="70" t="s">
        <v>37</v>
      </c>
      <c r="B279" s="849" t="s">
        <v>2015</v>
      </c>
      <c r="C279" s="849" t="s">
        <v>1898</v>
      </c>
      <c r="D279" s="850"/>
      <c r="E279" s="852" t="s">
        <v>1899</v>
      </c>
      <c r="F279" s="79"/>
    </row>
    <row r="280" spans="1:6" ht="15.6" customHeight="1" x14ac:dyDescent="0.25">
      <c r="A280" s="435" t="s">
        <v>57</v>
      </c>
      <c r="B280" s="435"/>
      <c r="C280" s="435"/>
      <c r="D280" s="435"/>
      <c r="E280" s="435"/>
      <c r="F280" s="435"/>
    </row>
    <row r="281" spans="1:6" ht="15.6" customHeight="1" x14ac:dyDescent="0.25">
      <c r="A281" s="5" t="s">
        <v>39</v>
      </c>
      <c r="B281" s="718" t="s">
        <v>1652</v>
      </c>
      <c r="C281" s="727" t="s">
        <v>3207</v>
      </c>
      <c r="D281" s="1005" t="s">
        <v>3229</v>
      </c>
      <c r="E281" s="727" t="s">
        <v>1340</v>
      </c>
      <c r="F281" s="744" t="s">
        <v>3230</v>
      </c>
    </row>
    <row r="282" spans="1:6" ht="15.6" customHeight="1" x14ac:dyDescent="0.25">
      <c r="A282" s="5" t="s">
        <v>38</v>
      </c>
      <c r="B282" s="718" t="s">
        <v>2150</v>
      </c>
      <c r="C282" s="769" t="s">
        <v>3207</v>
      </c>
      <c r="D282" s="1013" t="s">
        <v>3231</v>
      </c>
      <c r="E282" s="768" t="s">
        <v>1340</v>
      </c>
      <c r="F282" s="1423" t="s">
        <v>3232</v>
      </c>
    </row>
    <row r="283" spans="1:6" ht="15.6" customHeight="1" x14ac:dyDescent="0.25">
      <c r="A283" s="72" t="s">
        <v>40</v>
      </c>
      <c r="B283" s="718" t="s">
        <v>1652</v>
      </c>
      <c r="C283" s="768" t="s">
        <v>3206</v>
      </c>
      <c r="D283" s="1005" t="s">
        <v>3229</v>
      </c>
      <c r="E283" s="727" t="s">
        <v>1340</v>
      </c>
      <c r="F283" s="744" t="s">
        <v>3230</v>
      </c>
    </row>
    <row r="284" spans="1:6" ht="15.6" customHeight="1" x14ac:dyDescent="0.25">
      <c r="A284" s="72" t="s">
        <v>41</v>
      </c>
      <c r="B284" s="718" t="s">
        <v>2150</v>
      </c>
      <c r="C284" s="770" t="s">
        <v>3206</v>
      </c>
      <c r="D284" s="1013" t="s">
        <v>3231</v>
      </c>
      <c r="E284" s="768" t="s">
        <v>1340</v>
      </c>
      <c r="F284" s="1423" t="s">
        <v>3232</v>
      </c>
    </row>
    <row r="285" spans="1:6" ht="15.6" customHeight="1" x14ac:dyDescent="0.25">
      <c r="A285" s="689" t="s">
        <v>2639</v>
      </c>
      <c r="B285" s="572"/>
      <c r="C285" s="14"/>
      <c r="D285" s="14"/>
      <c r="E285" s="14"/>
      <c r="F285" s="14"/>
    </row>
    <row r="286" spans="1:6" ht="15.6" customHeight="1" x14ac:dyDescent="0.25">
      <c r="A286" s="5" t="s">
        <v>34</v>
      </c>
      <c r="B286" s="79"/>
      <c r="C286" s="583"/>
      <c r="D286" s="79"/>
      <c r="E286" s="79"/>
      <c r="F286" s="70"/>
    </row>
    <row r="287" spans="1:6" ht="15.6" customHeight="1" x14ac:dyDescent="0.25">
      <c r="A287" s="5" t="s">
        <v>35</v>
      </c>
      <c r="B287" s="79"/>
      <c r="C287" s="583"/>
      <c r="D287" s="79"/>
      <c r="E287" s="79"/>
      <c r="F287" s="70"/>
    </row>
    <row r="288" spans="1:6" ht="15.6" customHeight="1" x14ac:dyDescent="0.25">
      <c r="A288" s="5" t="s">
        <v>36</v>
      </c>
      <c r="B288" s="79"/>
      <c r="C288" s="583"/>
      <c r="D288" s="79"/>
      <c r="E288" s="79"/>
      <c r="F288" s="70"/>
    </row>
    <row r="289" spans="1:6" ht="15.6" customHeight="1" x14ac:dyDescent="0.25">
      <c r="A289" s="5" t="s">
        <v>37</v>
      </c>
      <c r="B289" s="79"/>
      <c r="C289" s="583"/>
      <c r="D289" s="79"/>
      <c r="E289" s="79"/>
      <c r="F289" s="70"/>
    </row>
    <row r="290" spans="1:6" ht="15.6" customHeight="1" x14ac:dyDescent="0.25">
      <c r="A290" s="435" t="s">
        <v>57</v>
      </c>
      <c r="B290" s="79"/>
      <c r="C290" s="583"/>
      <c r="D290" s="79"/>
      <c r="E290" s="79"/>
      <c r="F290" s="435"/>
    </row>
    <row r="291" spans="1:6" ht="15.6" customHeight="1" x14ac:dyDescent="0.25">
      <c r="A291" s="18" t="s">
        <v>39</v>
      </c>
      <c r="B291" s="79"/>
      <c r="C291" s="583"/>
      <c r="D291" s="79"/>
      <c r="E291" s="79"/>
      <c r="F291" s="5"/>
    </row>
    <row r="292" spans="1:6" ht="15.6" customHeight="1" x14ac:dyDescent="0.25">
      <c r="A292" s="18" t="s">
        <v>38</v>
      </c>
      <c r="B292" s="79"/>
      <c r="C292" s="583"/>
      <c r="D292" s="79"/>
      <c r="E292" s="79"/>
      <c r="F292" s="5"/>
    </row>
    <row r="293" spans="1:6" ht="15.6" customHeight="1" x14ac:dyDescent="0.25">
      <c r="A293" s="72" t="s">
        <v>40</v>
      </c>
      <c r="B293" s="79"/>
      <c r="C293" s="583"/>
      <c r="D293" s="79"/>
      <c r="E293" s="79"/>
      <c r="F293" s="72"/>
    </row>
    <row r="294" spans="1:6" ht="15.6" customHeight="1" x14ac:dyDescent="0.25">
      <c r="A294" s="72" t="s">
        <v>41</v>
      </c>
      <c r="B294" s="79"/>
      <c r="C294" s="583"/>
      <c r="D294" s="79"/>
      <c r="E294" s="79"/>
      <c r="F294" s="72"/>
    </row>
    <row r="295" spans="1:6" ht="15.6" customHeight="1" x14ac:dyDescent="0.25">
      <c r="A295" s="59" t="s">
        <v>18</v>
      </c>
      <c r="B295" s="59"/>
      <c r="C295" s="59"/>
      <c r="D295" s="59"/>
      <c r="E295" s="59"/>
      <c r="F295" s="59"/>
    </row>
    <row r="296" spans="1:6" ht="15.6" customHeight="1" x14ac:dyDescent="0.25">
      <c r="A296" s="11" t="s">
        <v>3</v>
      </c>
      <c r="B296" s="11"/>
      <c r="C296" s="11"/>
      <c r="D296" s="11"/>
      <c r="E296" s="12"/>
      <c r="F296" s="11"/>
    </row>
    <row r="297" spans="1:6" x14ac:dyDescent="0.25">
      <c r="A297" s="645" t="s">
        <v>2640</v>
      </c>
      <c r="B297" s="572"/>
      <c r="C297" s="14"/>
      <c r="D297" s="14"/>
      <c r="E297" s="14"/>
      <c r="F297" s="14"/>
    </row>
    <row r="298" spans="1:6" ht="15.6" customHeight="1" x14ac:dyDescent="0.25">
      <c r="A298" s="5" t="s">
        <v>34</v>
      </c>
      <c r="B298" s="85" t="s">
        <v>1573</v>
      </c>
      <c r="C298" s="720" t="s">
        <v>1</v>
      </c>
      <c r="D298" s="741" t="s">
        <v>3233</v>
      </c>
      <c r="E298" s="724" t="s">
        <v>1350</v>
      </c>
      <c r="F298" s="741" t="s">
        <v>2298</v>
      </c>
    </row>
    <row r="299" spans="1:6" ht="15.6" customHeight="1" x14ac:dyDescent="0.25">
      <c r="A299" s="5" t="s">
        <v>35</v>
      </c>
      <c r="B299" s="85" t="s">
        <v>1576</v>
      </c>
      <c r="C299" s="720" t="s">
        <v>1</v>
      </c>
      <c r="D299" s="1422" t="s">
        <v>2299</v>
      </c>
      <c r="E299" s="724" t="s">
        <v>1350</v>
      </c>
      <c r="F299" s="741" t="s">
        <v>1527</v>
      </c>
    </row>
    <row r="300" spans="1:6" ht="15.6" customHeight="1" x14ac:dyDescent="0.25">
      <c r="A300" s="5" t="s">
        <v>36</v>
      </c>
      <c r="B300" s="70"/>
      <c r="C300" s="70"/>
      <c r="D300" s="70"/>
      <c r="E300" s="70"/>
      <c r="F300" s="70"/>
    </row>
    <row r="301" spans="1:6" ht="15.6" customHeight="1" x14ac:dyDescent="0.25">
      <c r="A301" s="5" t="s">
        <v>37</v>
      </c>
      <c r="B301" s="70"/>
      <c r="C301" s="70"/>
      <c r="D301" s="70"/>
      <c r="E301" s="70"/>
      <c r="F301" s="70"/>
    </row>
    <row r="302" spans="1:6" ht="15.6" customHeight="1" x14ac:dyDescent="0.25">
      <c r="A302" s="435" t="s">
        <v>57</v>
      </c>
      <c r="B302" s="436"/>
      <c r="C302" s="436"/>
      <c r="D302" s="551"/>
      <c r="E302" s="552"/>
      <c r="F302" s="436"/>
    </row>
    <row r="303" spans="1:6" ht="15.6" customHeight="1" x14ac:dyDescent="0.25">
      <c r="A303" s="18" t="s">
        <v>39</v>
      </c>
      <c r="B303" s="99"/>
      <c r="C303" s="695" t="s">
        <v>1991</v>
      </c>
      <c r="D303" s="259"/>
      <c r="E303" s="246"/>
      <c r="F303" s="1186"/>
    </row>
    <row r="304" spans="1:6" ht="15.6" customHeight="1" x14ac:dyDescent="0.25">
      <c r="A304" s="18" t="s">
        <v>38</v>
      </c>
      <c r="B304" s="209"/>
      <c r="C304" s="660" t="s">
        <v>1991</v>
      </c>
      <c r="D304" s="261"/>
      <c r="E304" s="244"/>
      <c r="F304" s="1187"/>
    </row>
    <row r="305" spans="1:6" ht="15.6" customHeight="1" x14ac:dyDescent="0.25">
      <c r="A305" s="72" t="s">
        <v>40</v>
      </c>
      <c r="B305" s="1148" t="s">
        <v>2164</v>
      </c>
      <c r="C305" s="1148" t="s">
        <v>1986</v>
      </c>
      <c r="D305" s="44"/>
      <c r="E305" s="44"/>
      <c r="F305" s="44"/>
    </row>
    <row r="306" spans="1:6" ht="15.6" customHeight="1" x14ac:dyDescent="0.25">
      <c r="A306" s="72" t="s">
        <v>41</v>
      </c>
      <c r="B306" s="1148" t="s">
        <v>2164</v>
      </c>
      <c r="C306" s="1148" t="s">
        <v>1986</v>
      </c>
      <c r="D306" s="61"/>
      <c r="E306" s="61"/>
      <c r="F306" s="61"/>
    </row>
    <row r="307" spans="1:6" ht="15.6" customHeight="1" x14ac:dyDescent="0.25">
      <c r="A307" s="645" t="s">
        <v>2641</v>
      </c>
      <c r="B307" s="572"/>
      <c r="C307" s="14"/>
      <c r="D307" s="14"/>
      <c r="E307" s="14"/>
      <c r="F307" s="14"/>
    </row>
    <row r="308" spans="1:6" ht="15.6" customHeight="1" x14ac:dyDescent="0.25">
      <c r="A308" s="5" t="s">
        <v>34</v>
      </c>
      <c r="B308" s="922" t="s">
        <v>2407</v>
      </c>
      <c r="C308" s="922" t="s">
        <v>9</v>
      </c>
      <c r="D308" s="983" t="s">
        <v>1961</v>
      </c>
      <c r="E308" s="684" t="s">
        <v>742</v>
      </c>
      <c r="F308" s="685" t="s">
        <v>2405</v>
      </c>
    </row>
    <row r="309" spans="1:6" ht="15.6" customHeight="1" x14ac:dyDescent="0.25">
      <c r="A309" s="5" t="s">
        <v>35</v>
      </c>
      <c r="B309" s="922" t="s">
        <v>2408</v>
      </c>
      <c r="C309" s="922" t="s">
        <v>9</v>
      </c>
      <c r="D309" s="983" t="s">
        <v>1961</v>
      </c>
      <c r="E309" s="684" t="s">
        <v>742</v>
      </c>
      <c r="F309" s="685" t="s">
        <v>2405</v>
      </c>
    </row>
    <row r="310" spans="1:6" ht="15.6" customHeight="1" x14ac:dyDescent="0.25">
      <c r="A310" s="5" t="s">
        <v>36</v>
      </c>
      <c r="B310" s="85" t="s">
        <v>1582</v>
      </c>
      <c r="C310" s="720" t="s">
        <v>1</v>
      </c>
      <c r="D310" s="741" t="s">
        <v>2300</v>
      </c>
      <c r="E310" s="724" t="s">
        <v>1327</v>
      </c>
      <c r="F310" s="741" t="s">
        <v>1530</v>
      </c>
    </row>
    <row r="311" spans="1:6" ht="15.6" customHeight="1" x14ac:dyDescent="0.25">
      <c r="A311" s="5" t="s">
        <v>37</v>
      </c>
      <c r="B311" s="85" t="s">
        <v>1585</v>
      </c>
      <c r="C311" s="720" t="s">
        <v>1</v>
      </c>
      <c r="D311" s="1422" t="s">
        <v>2301</v>
      </c>
      <c r="E311" s="724" t="s">
        <v>1327</v>
      </c>
      <c r="F311" s="741" t="s">
        <v>1530</v>
      </c>
    </row>
    <row r="312" spans="1:6" ht="15.6" customHeight="1" x14ac:dyDescent="0.25">
      <c r="A312" s="435" t="s">
        <v>57</v>
      </c>
      <c r="B312" s="436"/>
      <c r="C312" s="436"/>
      <c r="D312" s="551"/>
      <c r="E312" s="552"/>
      <c r="F312" s="436"/>
    </row>
    <row r="313" spans="1:6" ht="15.6" customHeight="1" x14ac:dyDescent="0.25">
      <c r="A313" s="5" t="s">
        <v>39</v>
      </c>
      <c r="B313" s="1204" t="s">
        <v>2391</v>
      </c>
      <c r="C313" s="1213" t="s">
        <v>53</v>
      </c>
      <c r="D313" s="1204" t="s">
        <v>167</v>
      </c>
      <c r="E313" s="1204" t="s">
        <v>74</v>
      </c>
      <c r="F313" s="1204" t="s">
        <v>168</v>
      </c>
    </row>
    <row r="314" spans="1:6" ht="15.6" customHeight="1" x14ac:dyDescent="0.25">
      <c r="A314" s="5" t="s">
        <v>38</v>
      </c>
      <c r="B314" s="1204" t="s">
        <v>2392</v>
      </c>
      <c r="C314" s="1213" t="s">
        <v>53</v>
      </c>
      <c r="D314" s="1204" t="s">
        <v>167</v>
      </c>
      <c r="E314" s="1204" t="s">
        <v>74</v>
      </c>
      <c r="F314" s="1204" t="s">
        <v>168</v>
      </c>
    </row>
    <row r="315" spans="1:6" ht="15.6" customHeight="1" x14ac:dyDescent="0.25">
      <c r="A315" s="5" t="s">
        <v>40</v>
      </c>
      <c r="B315" s="1179" t="s">
        <v>2163</v>
      </c>
      <c r="C315" s="1155" t="s">
        <v>1990</v>
      </c>
      <c r="D315" s="687"/>
      <c r="E315" s="683"/>
      <c r="F315" s="678"/>
    </row>
    <row r="316" spans="1:6" ht="15.6" customHeight="1" x14ac:dyDescent="0.25">
      <c r="A316" s="5" t="s">
        <v>41</v>
      </c>
      <c r="B316" s="1179" t="s">
        <v>2163</v>
      </c>
      <c r="C316" s="1155" t="s">
        <v>1990</v>
      </c>
      <c r="D316" s="687"/>
      <c r="E316" s="680"/>
      <c r="F316" s="678"/>
    </row>
    <row r="317" spans="1:6" ht="15.6" customHeight="1" x14ac:dyDescent="0.25">
      <c r="A317" s="645" t="s">
        <v>2642</v>
      </c>
      <c r="B317" s="572"/>
      <c r="C317" s="14"/>
      <c r="D317" s="14"/>
      <c r="E317" s="14"/>
      <c r="F317" s="14"/>
    </row>
    <row r="318" spans="1:6" ht="15.6" customHeight="1" x14ac:dyDescent="0.25">
      <c r="A318" s="5" t="s">
        <v>34</v>
      </c>
      <c r="B318" s="75"/>
      <c r="C318" s="695" t="s">
        <v>1991</v>
      </c>
      <c r="D318" s="75"/>
      <c r="E318" s="75"/>
      <c r="F318" s="75"/>
    </row>
    <row r="319" spans="1:6" ht="15.6" customHeight="1" x14ac:dyDescent="0.25">
      <c r="A319" s="5" t="s">
        <v>35</v>
      </c>
      <c r="B319" s="724" t="s">
        <v>1588</v>
      </c>
      <c r="C319" s="739" t="s">
        <v>1</v>
      </c>
      <c r="D319" s="1430" t="s">
        <v>2302</v>
      </c>
      <c r="E319" s="724" t="s">
        <v>1327</v>
      </c>
      <c r="F319" s="1430" t="s">
        <v>2303</v>
      </c>
    </row>
    <row r="320" spans="1:6" ht="15.6" customHeight="1" x14ac:dyDescent="0.25">
      <c r="A320" s="5" t="s">
        <v>36</v>
      </c>
      <c r="B320" s="85" t="s">
        <v>1591</v>
      </c>
      <c r="C320" s="720" t="s">
        <v>1</v>
      </c>
      <c r="D320" s="1422" t="s">
        <v>2304</v>
      </c>
      <c r="E320" s="724" t="s">
        <v>1327</v>
      </c>
      <c r="F320" s="741" t="s">
        <v>1566</v>
      </c>
    </row>
    <row r="321" spans="1:6" ht="15.6" customHeight="1" x14ac:dyDescent="0.25">
      <c r="A321" s="5" t="s">
        <v>37</v>
      </c>
      <c r="B321" s="774" t="s">
        <v>2778</v>
      </c>
      <c r="C321" s="774" t="s">
        <v>427</v>
      </c>
      <c r="D321" s="774" t="s">
        <v>2777</v>
      </c>
      <c r="E321" s="807" t="s">
        <v>435</v>
      </c>
      <c r="F321" s="774" t="s">
        <v>531</v>
      </c>
    </row>
    <row r="322" spans="1:6" ht="15.6" customHeight="1" x14ac:dyDescent="0.25">
      <c r="A322" s="435" t="s">
        <v>57</v>
      </c>
      <c r="B322" s="436"/>
      <c r="C322" s="436"/>
      <c r="D322" s="551"/>
      <c r="E322" s="552"/>
      <c r="F322" s="436"/>
    </row>
    <row r="323" spans="1:6" ht="15.6" customHeight="1" x14ac:dyDescent="0.25">
      <c r="A323" s="5" t="s">
        <v>39</v>
      </c>
      <c r="B323" s="765" t="s">
        <v>3277</v>
      </c>
      <c r="C323" s="800" t="s">
        <v>2772</v>
      </c>
      <c r="D323" s="1424" t="s">
        <v>530</v>
      </c>
      <c r="E323" s="800" t="s">
        <v>2774</v>
      </c>
      <c r="F323" s="808" t="s">
        <v>531</v>
      </c>
    </row>
    <row r="324" spans="1:6" ht="15.6" customHeight="1" x14ac:dyDescent="0.25">
      <c r="A324" s="5" t="s">
        <v>38</v>
      </c>
      <c r="B324" s="765" t="s">
        <v>3278</v>
      </c>
      <c r="C324" s="800" t="s">
        <v>2772</v>
      </c>
      <c r="D324" s="809" t="s">
        <v>532</v>
      </c>
      <c r="E324" s="800" t="s">
        <v>2774</v>
      </c>
      <c r="F324" s="808" t="s">
        <v>531</v>
      </c>
    </row>
    <row r="325" spans="1:6" ht="15.6" customHeight="1" x14ac:dyDescent="0.25">
      <c r="A325" s="72" t="s">
        <v>40</v>
      </c>
      <c r="B325" s="765" t="s">
        <v>3279</v>
      </c>
      <c r="C325" s="804" t="s">
        <v>2773</v>
      </c>
      <c r="D325" s="1424" t="s">
        <v>3280</v>
      </c>
      <c r="E325" s="800" t="s">
        <v>2774</v>
      </c>
      <c r="F325" s="808" t="s">
        <v>531</v>
      </c>
    </row>
    <row r="326" spans="1:6" ht="15.6" customHeight="1" x14ac:dyDescent="0.25">
      <c r="A326" s="72" t="s">
        <v>41</v>
      </c>
      <c r="B326" s="765" t="s">
        <v>3278</v>
      </c>
      <c r="C326" s="804" t="s">
        <v>2773</v>
      </c>
      <c r="D326" s="809" t="s">
        <v>3281</v>
      </c>
      <c r="E326" s="800" t="s">
        <v>2774</v>
      </c>
      <c r="F326" s="808" t="s">
        <v>531</v>
      </c>
    </row>
    <row r="327" spans="1:6" ht="15.6" customHeight="1" x14ac:dyDescent="0.25">
      <c r="A327" s="645" t="s">
        <v>2643</v>
      </c>
      <c r="B327" s="572"/>
      <c r="C327" s="14"/>
      <c r="D327" s="14"/>
      <c r="E327" s="14"/>
      <c r="F327" s="14"/>
    </row>
    <row r="328" spans="1:6" x14ac:dyDescent="0.25">
      <c r="A328" s="70" t="s">
        <v>34</v>
      </c>
      <c r="B328" s="848" t="s">
        <v>2016</v>
      </c>
      <c r="C328" s="849" t="s">
        <v>1896</v>
      </c>
      <c r="D328" s="850"/>
      <c r="E328" s="851" t="s">
        <v>1327</v>
      </c>
      <c r="F328" s="16"/>
    </row>
    <row r="329" spans="1:6" x14ac:dyDescent="0.25">
      <c r="A329" s="70" t="s">
        <v>35</v>
      </c>
      <c r="B329" s="848" t="s">
        <v>2016</v>
      </c>
      <c r="C329" s="849" t="s">
        <v>1896</v>
      </c>
      <c r="D329" s="850"/>
      <c r="E329" s="851" t="s">
        <v>1327</v>
      </c>
      <c r="F329" s="16"/>
    </row>
    <row r="330" spans="1:6" x14ac:dyDescent="0.25">
      <c r="A330" s="70" t="s">
        <v>36</v>
      </c>
      <c r="B330" s="849" t="s">
        <v>2015</v>
      </c>
      <c r="C330" s="849" t="s">
        <v>1898</v>
      </c>
      <c r="D330" s="850"/>
      <c r="E330" s="852" t="s">
        <v>1899</v>
      </c>
      <c r="F330" s="587"/>
    </row>
    <row r="331" spans="1:6" x14ac:dyDescent="0.25">
      <c r="A331" s="70" t="s">
        <v>37</v>
      </c>
      <c r="B331" s="849" t="s">
        <v>2015</v>
      </c>
      <c r="C331" s="849" t="s">
        <v>1898</v>
      </c>
      <c r="D331" s="850"/>
      <c r="E331" s="852" t="s">
        <v>1899</v>
      </c>
      <c r="F331" s="587"/>
    </row>
    <row r="332" spans="1:6" ht="15.6" customHeight="1" x14ac:dyDescent="0.25">
      <c r="A332" s="435" t="s">
        <v>57</v>
      </c>
      <c r="B332" s="436"/>
      <c r="C332" s="436"/>
      <c r="D332" s="551"/>
      <c r="E332" s="552"/>
      <c r="F332" s="436"/>
    </row>
    <row r="333" spans="1:6" ht="15.6" customHeight="1" x14ac:dyDescent="0.25">
      <c r="A333" s="5" t="s">
        <v>39</v>
      </c>
      <c r="B333" s="718" t="s">
        <v>3193</v>
      </c>
      <c r="C333" s="718" t="s">
        <v>2799</v>
      </c>
      <c r="D333" s="718" t="s">
        <v>3201</v>
      </c>
      <c r="E333" s="727" t="s">
        <v>2862</v>
      </c>
      <c r="F333" s="718" t="s">
        <v>3234</v>
      </c>
    </row>
    <row r="334" spans="1:6" ht="15.6" customHeight="1" x14ac:dyDescent="0.25">
      <c r="A334" s="5" t="s">
        <v>38</v>
      </c>
      <c r="B334" s="718" t="s">
        <v>3194</v>
      </c>
      <c r="C334" s="727" t="s">
        <v>2799</v>
      </c>
      <c r="D334" s="718" t="s">
        <v>3202</v>
      </c>
      <c r="E334" s="727" t="s">
        <v>2862</v>
      </c>
      <c r="F334" s="764" t="s">
        <v>3235</v>
      </c>
    </row>
    <row r="335" spans="1:6" ht="15.6" customHeight="1" x14ac:dyDescent="0.25">
      <c r="A335" s="72" t="s">
        <v>40</v>
      </c>
      <c r="B335" s="718" t="s">
        <v>3193</v>
      </c>
      <c r="C335" s="718" t="s">
        <v>2800</v>
      </c>
      <c r="D335" s="718" t="s">
        <v>3201</v>
      </c>
      <c r="E335" s="727" t="s">
        <v>2862</v>
      </c>
      <c r="F335" s="718" t="s">
        <v>3234</v>
      </c>
    </row>
    <row r="336" spans="1:6" ht="15.6" customHeight="1" x14ac:dyDescent="0.25">
      <c r="A336" s="72" t="s">
        <v>41</v>
      </c>
      <c r="B336" s="718" t="s">
        <v>3194</v>
      </c>
      <c r="C336" s="718" t="s">
        <v>2800</v>
      </c>
      <c r="D336" s="718" t="s">
        <v>3202</v>
      </c>
      <c r="E336" s="727" t="s">
        <v>2862</v>
      </c>
      <c r="F336" s="764" t="s">
        <v>3235</v>
      </c>
    </row>
    <row r="337" spans="1:6" ht="15.6" customHeight="1" x14ac:dyDescent="0.25">
      <c r="A337" s="645" t="s">
        <v>2644</v>
      </c>
      <c r="B337" s="572"/>
      <c r="C337" s="14"/>
      <c r="D337" s="14"/>
      <c r="E337" s="14"/>
      <c r="F337" s="14"/>
    </row>
    <row r="338" spans="1:6" ht="15.6" customHeight="1" x14ac:dyDescent="0.25">
      <c r="A338" s="5" t="s">
        <v>34</v>
      </c>
      <c r="B338" s="5"/>
      <c r="C338" s="5"/>
      <c r="D338" s="5"/>
      <c r="E338" s="5"/>
      <c r="F338" s="5"/>
    </row>
    <row r="339" spans="1:6" ht="15.6" customHeight="1" x14ac:dyDescent="0.25">
      <c r="A339" s="5" t="s">
        <v>35</v>
      </c>
      <c r="B339" s="5"/>
      <c r="C339" s="5"/>
      <c r="D339" s="5"/>
      <c r="E339" s="5"/>
      <c r="F339" s="5"/>
    </row>
    <row r="340" spans="1:6" ht="15.6" customHeight="1" x14ac:dyDescent="0.25">
      <c r="A340" s="5" t="s">
        <v>36</v>
      </c>
      <c r="B340" s="1213" t="s">
        <v>2393</v>
      </c>
      <c r="C340" s="1213" t="s">
        <v>53</v>
      </c>
      <c r="D340" s="1215" t="s">
        <v>171</v>
      </c>
      <c r="E340" s="1225" t="s">
        <v>74</v>
      </c>
      <c r="F340" s="102" t="s">
        <v>172</v>
      </c>
    </row>
    <row r="341" spans="1:6" ht="15.6" customHeight="1" x14ac:dyDescent="0.25">
      <c r="A341" s="5" t="s">
        <v>37</v>
      </c>
      <c r="B341" s="1213" t="s">
        <v>2394</v>
      </c>
      <c r="C341" s="1213" t="s">
        <v>53</v>
      </c>
      <c r="D341" s="1215" t="s">
        <v>171</v>
      </c>
      <c r="E341" s="1225" t="s">
        <v>74</v>
      </c>
      <c r="F341" s="1238" t="s">
        <v>172</v>
      </c>
    </row>
    <row r="342" spans="1:6" ht="15.6" customHeight="1" x14ac:dyDescent="0.25">
      <c r="A342" s="435" t="s">
        <v>57</v>
      </c>
      <c r="B342" s="435"/>
      <c r="C342" s="435"/>
      <c r="D342" s="435"/>
      <c r="E342" s="435"/>
      <c r="F342" s="435"/>
    </row>
    <row r="343" spans="1:6" ht="15.6" customHeight="1" x14ac:dyDescent="0.25">
      <c r="A343" s="5" t="s">
        <v>39</v>
      </c>
      <c r="B343" s="5"/>
      <c r="C343" s="5"/>
      <c r="D343" s="5"/>
      <c r="E343" s="5"/>
      <c r="F343" s="5"/>
    </row>
    <row r="344" spans="1:6" ht="15.6" customHeight="1" x14ac:dyDescent="0.25">
      <c r="A344" s="5" t="s">
        <v>38</v>
      </c>
      <c r="B344" s="5"/>
      <c r="C344" s="5"/>
      <c r="D344" s="5"/>
      <c r="E344" s="5"/>
      <c r="F344" s="5"/>
    </row>
    <row r="345" spans="1:6" ht="15.6" customHeight="1" x14ac:dyDescent="0.25">
      <c r="A345" s="72" t="s">
        <v>40</v>
      </c>
      <c r="B345" s="72"/>
      <c r="C345" s="72"/>
      <c r="D345" s="72"/>
      <c r="E345" s="72"/>
      <c r="F345" s="72"/>
    </row>
    <row r="346" spans="1:6" ht="15.6" customHeight="1" x14ac:dyDescent="0.25">
      <c r="A346" s="72" t="s">
        <v>41</v>
      </c>
      <c r="B346" s="72"/>
      <c r="C346" s="72"/>
      <c r="D346" s="72"/>
      <c r="E346" s="72"/>
      <c r="F346" s="72"/>
    </row>
    <row r="347" spans="1:6" ht="15.6" customHeight="1" x14ac:dyDescent="0.25">
      <c r="A347" s="59" t="s">
        <v>19</v>
      </c>
      <c r="B347" s="59"/>
      <c r="C347" s="59"/>
      <c r="D347" s="59"/>
      <c r="E347" s="59"/>
      <c r="F347" s="59"/>
    </row>
    <row r="348" spans="1:6" ht="15.6" customHeight="1" x14ac:dyDescent="0.25">
      <c r="A348" s="11" t="s">
        <v>3</v>
      </c>
      <c r="B348" s="11"/>
      <c r="C348" s="11"/>
      <c r="D348" s="11"/>
      <c r="E348" s="12"/>
      <c r="F348" s="11"/>
    </row>
    <row r="349" spans="1:6" x14ac:dyDescent="0.25">
      <c r="A349" s="645" t="s">
        <v>2645</v>
      </c>
      <c r="B349" s="572"/>
      <c r="C349" s="14"/>
      <c r="D349" s="14"/>
      <c r="E349" s="14"/>
      <c r="F349" s="14"/>
    </row>
    <row r="350" spans="1:6" ht="15.6" customHeight="1" x14ac:dyDescent="0.25">
      <c r="A350" s="5" t="s">
        <v>34</v>
      </c>
      <c r="B350" s="85" t="s">
        <v>1597</v>
      </c>
      <c r="C350" s="720" t="s">
        <v>1</v>
      </c>
      <c r="D350" s="741" t="s">
        <v>2746</v>
      </c>
      <c r="E350" s="85" t="s">
        <v>1350</v>
      </c>
      <c r="F350" s="741" t="s">
        <v>2747</v>
      </c>
    </row>
    <row r="351" spans="1:6" ht="15.6" customHeight="1" x14ac:dyDescent="0.25">
      <c r="A351" s="5" t="s">
        <v>35</v>
      </c>
      <c r="B351" s="85" t="s">
        <v>1600</v>
      </c>
      <c r="C351" s="720" t="s">
        <v>1</v>
      </c>
      <c r="D351" s="1422" t="s">
        <v>2748</v>
      </c>
      <c r="E351" s="724" t="s">
        <v>1350</v>
      </c>
      <c r="F351" s="741" t="s">
        <v>2749</v>
      </c>
    </row>
    <row r="352" spans="1:6" ht="15.6" customHeight="1" x14ac:dyDescent="0.25">
      <c r="A352" s="5" t="s">
        <v>36</v>
      </c>
      <c r="B352" s="85" t="s">
        <v>1603</v>
      </c>
      <c r="C352" s="720" t="s">
        <v>1</v>
      </c>
      <c r="D352" s="742" t="s">
        <v>2305</v>
      </c>
      <c r="E352" s="724" t="s">
        <v>1350</v>
      </c>
      <c r="F352" s="741" t="s">
        <v>2306</v>
      </c>
    </row>
    <row r="353" spans="1:6" ht="15.6" customHeight="1" x14ac:dyDescent="0.25">
      <c r="A353" s="5" t="s">
        <v>37</v>
      </c>
      <c r="B353" s="85" t="s">
        <v>1606</v>
      </c>
      <c r="C353" s="720" t="s">
        <v>1</v>
      </c>
      <c r="D353" s="742" t="s">
        <v>3236</v>
      </c>
      <c r="E353" s="724" t="s">
        <v>1350</v>
      </c>
      <c r="F353" s="741" t="s">
        <v>2307</v>
      </c>
    </row>
    <row r="354" spans="1:6" ht="15.6" customHeight="1" x14ac:dyDescent="0.25">
      <c r="A354" s="435" t="s">
        <v>57</v>
      </c>
      <c r="B354" s="436"/>
      <c r="C354" s="436"/>
      <c r="D354" s="551"/>
      <c r="E354" s="552"/>
      <c r="F354" s="436"/>
    </row>
    <row r="355" spans="1:6" ht="15.6" customHeight="1" x14ac:dyDescent="0.25">
      <c r="A355" s="5" t="s">
        <v>39</v>
      </c>
      <c r="B355" s="1204" t="s">
        <v>2395</v>
      </c>
      <c r="C355" s="1213" t="s">
        <v>53</v>
      </c>
      <c r="D355" s="1239" t="s">
        <v>3121</v>
      </c>
      <c r="E355" s="1205" t="s">
        <v>74</v>
      </c>
      <c r="F355" s="1240" t="s">
        <v>3122</v>
      </c>
    </row>
    <row r="356" spans="1:6" ht="15.6" customHeight="1" x14ac:dyDescent="0.25">
      <c r="A356" s="5" t="s">
        <v>38</v>
      </c>
      <c r="B356" s="1204" t="s">
        <v>2397</v>
      </c>
      <c r="C356" s="1213" t="s">
        <v>53</v>
      </c>
      <c r="D356" s="1239" t="s">
        <v>3121</v>
      </c>
      <c r="E356" s="1205" t="s">
        <v>74</v>
      </c>
      <c r="F356" s="1240" t="s">
        <v>3122</v>
      </c>
    </row>
    <row r="357" spans="1:6" ht="15.6" customHeight="1" x14ac:dyDescent="0.25">
      <c r="A357" s="72" t="s">
        <v>40</v>
      </c>
      <c r="B357" s="1179" t="s">
        <v>2164</v>
      </c>
      <c r="C357" s="1155" t="s">
        <v>1986</v>
      </c>
      <c r="D357" s="687"/>
      <c r="E357" s="683"/>
      <c r="F357" s="678"/>
    </row>
    <row r="358" spans="1:6" ht="15.6" customHeight="1" x14ac:dyDescent="0.25">
      <c r="A358" s="72" t="s">
        <v>41</v>
      </c>
      <c r="B358" s="1148" t="s">
        <v>2164</v>
      </c>
      <c r="C358" s="1155" t="s">
        <v>1986</v>
      </c>
      <c r="D358" s="61"/>
      <c r="E358" s="61"/>
      <c r="F358" s="61"/>
    </row>
    <row r="359" spans="1:6" ht="15.6" customHeight="1" x14ac:dyDescent="0.25">
      <c r="A359" s="645" t="s">
        <v>2646</v>
      </c>
      <c r="B359" s="572"/>
      <c r="C359" s="14"/>
      <c r="D359" s="14"/>
      <c r="E359" s="14"/>
      <c r="F359" s="14"/>
    </row>
    <row r="360" spans="1:6" ht="15.6" customHeight="1" x14ac:dyDescent="0.25">
      <c r="A360" s="5" t="s">
        <v>34</v>
      </c>
      <c r="B360" s="727" t="s">
        <v>3147</v>
      </c>
      <c r="C360" s="718" t="s">
        <v>3149</v>
      </c>
      <c r="D360" s="744" t="s">
        <v>3151</v>
      </c>
      <c r="E360" s="727" t="s">
        <v>3153</v>
      </c>
      <c r="F360" s="744" t="s">
        <v>3154</v>
      </c>
    </row>
    <row r="361" spans="1:6" ht="15.6" customHeight="1" x14ac:dyDescent="0.25">
      <c r="A361" s="5" t="s">
        <v>35</v>
      </c>
      <c r="B361" s="727" t="s">
        <v>3148</v>
      </c>
      <c r="C361" s="718" t="s">
        <v>3149</v>
      </c>
      <c r="D361" s="744" t="s">
        <v>3152</v>
      </c>
      <c r="E361" s="727" t="s">
        <v>3153</v>
      </c>
      <c r="F361" s="744" t="s">
        <v>3155</v>
      </c>
    </row>
    <row r="362" spans="1:6" ht="15.6" customHeight="1" x14ac:dyDescent="0.25">
      <c r="A362" s="5" t="s">
        <v>36</v>
      </c>
      <c r="B362" s="727" t="s">
        <v>3147</v>
      </c>
      <c r="C362" s="718" t="s">
        <v>3150</v>
      </c>
      <c r="D362" s="744" t="s">
        <v>3151</v>
      </c>
      <c r="E362" s="727" t="s">
        <v>3153</v>
      </c>
      <c r="F362" s="744" t="s">
        <v>3154</v>
      </c>
    </row>
    <row r="363" spans="1:6" ht="15.6" customHeight="1" x14ac:dyDescent="0.25">
      <c r="A363" s="5" t="s">
        <v>37</v>
      </c>
      <c r="B363" s="727" t="s">
        <v>3148</v>
      </c>
      <c r="C363" s="718" t="s">
        <v>3150</v>
      </c>
      <c r="D363" s="744" t="s">
        <v>3152</v>
      </c>
      <c r="E363" s="727" t="s">
        <v>3153</v>
      </c>
      <c r="F363" s="744" t="s">
        <v>3155</v>
      </c>
    </row>
    <row r="364" spans="1:6" ht="15.6" customHeight="1" x14ac:dyDescent="0.25">
      <c r="A364" s="435" t="s">
        <v>57</v>
      </c>
      <c r="B364" s="436"/>
      <c r="C364" s="436"/>
      <c r="D364" s="551"/>
      <c r="E364" s="552"/>
      <c r="F364" s="436"/>
    </row>
    <row r="365" spans="1:6" ht="15.6" customHeight="1" x14ac:dyDescent="0.25">
      <c r="A365" s="5" t="s">
        <v>39</v>
      </c>
      <c r="B365" s="61"/>
      <c r="C365" s="648" t="s">
        <v>1991</v>
      </c>
      <c r="D365" s="61"/>
      <c r="E365" s="61"/>
      <c r="F365" s="61"/>
    </row>
    <row r="366" spans="1:6" ht="15.6" customHeight="1" x14ac:dyDescent="0.25">
      <c r="A366" s="5" t="s">
        <v>38</v>
      </c>
      <c r="B366" s="61"/>
      <c r="C366" s="648" t="s">
        <v>1991</v>
      </c>
      <c r="D366" s="61"/>
      <c r="E366" s="61"/>
      <c r="F366" s="61"/>
    </row>
    <row r="367" spans="1:6" ht="15.6" customHeight="1" x14ac:dyDescent="0.25">
      <c r="A367" s="5" t="s">
        <v>40</v>
      </c>
      <c r="B367" s="1151" t="s">
        <v>2163</v>
      </c>
      <c r="C367" s="1180" t="s">
        <v>1990</v>
      </c>
      <c r="D367" s="123"/>
      <c r="E367" s="99"/>
      <c r="F367" s="120"/>
    </row>
    <row r="368" spans="1:6" ht="15.6" customHeight="1" x14ac:dyDescent="0.25">
      <c r="A368" s="5" t="s">
        <v>41</v>
      </c>
      <c r="B368" s="1188" t="s">
        <v>2163</v>
      </c>
      <c r="C368" s="1181" t="s">
        <v>1990</v>
      </c>
      <c r="D368" s="123"/>
      <c r="E368" s="99"/>
      <c r="F368" s="120"/>
    </row>
    <row r="369" spans="1:6" ht="15.6" customHeight="1" x14ac:dyDescent="0.25">
      <c r="A369" s="645" t="s">
        <v>2647</v>
      </c>
      <c r="B369" s="572"/>
      <c r="C369" s="14"/>
      <c r="D369" s="14"/>
      <c r="E369" s="14"/>
      <c r="F369" s="14"/>
    </row>
    <row r="370" spans="1:6" ht="15.6" customHeight="1" x14ac:dyDescent="0.25">
      <c r="A370" s="5" t="s">
        <v>34</v>
      </c>
      <c r="B370" s="765" t="s">
        <v>3004</v>
      </c>
      <c r="C370" s="766" t="s">
        <v>2982</v>
      </c>
      <c r="D370" s="789" t="s">
        <v>3006</v>
      </c>
      <c r="E370" s="765" t="s">
        <v>2957</v>
      </c>
      <c r="F370" s="767" t="s">
        <v>3008</v>
      </c>
    </row>
    <row r="371" spans="1:6" ht="15.6" customHeight="1" x14ac:dyDescent="0.25">
      <c r="A371" s="5" t="s">
        <v>35</v>
      </c>
      <c r="B371" s="765" t="s">
        <v>3005</v>
      </c>
      <c r="C371" s="766" t="s">
        <v>2982</v>
      </c>
      <c r="D371" s="767" t="s">
        <v>3007</v>
      </c>
      <c r="E371" s="765" t="s">
        <v>2957</v>
      </c>
      <c r="F371" s="767" t="s">
        <v>3009</v>
      </c>
    </row>
    <row r="372" spans="1:6" ht="15.6" customHeight="1" x14ac:dyDescent="0.25">
      <c r="A372" s="5" t="s">
        <v>36</v>
      </c>
      <c r="B372" s="765" t="s">
        <v>3004</v>
      </c>
      <c r="C372" s="766" t="s">
        <v>2954</v>
      </c>
      <c r="D372" s="767" t="s">
        <v>3006</v>
      </c>
      <c r="E372" s="765" t="s">
        <v>2957</v>
      </c>
      <c r="F372" s="767" t="s">
        <v>3008</v>
      </c>
    </row>
    <row r="373" spans="1:6" ht="15.6" customHeight="1" x14ac:dyDescent="0.25">
      <c r="A373" s="5" t="s">
        <v>37</v>
      </c>
      <c r="B373" s="765" t="s">
        <v>3005</v>
      </c>
      <c r="C373" s="766" t="s">
        <v>2954</v>
      </c>
      <c r="D373" s="767" t="s">
        <v>3007</v>
      </c>
      <c r="E373" s="765" t="s">
        <v>2957</v>
      </c>
      <c r="F373" s="767" t="s">
        <v>3009</v>
      </c>
    </row>
    <row r="374" spans="1:6" ht="15.6" customHeight="1" x14ac:dyDescent="0.25">
      <c r="A374" s="435" t="s">
        <v>57</v>
      </c>
      <c r="B374" s="436"/>
      <c r="C374" s="436"/>
      <c r="D374" s="551"/>
      <c r="E374" s="552"/>
      <c r="F374" s="436"/>
    </row>
    <row r="375" spans="1:6" ht="15.6" customHeight="1" x14ac:dyDescent="0.25">
      <c r="A375" s="5" t="s">
        <v>39</v>
      </c>
      <c r="B375" s="25"/>
      <c r="C375" s="42" t="s">
        <v>1991</v>
      </c>
      <c r="D375" s="42"/>
      <c r="E375" s="42"/>
      <c r="F375" s="42"/>
    </row>
    <row r="376" spans="1:6" ht="15.6" customHeight="1" x14ac:dyDescent="0.25">
      <c r="A376" s="5" t="s">
        <v>38</v>
      </c>
      <c r="B376" s="515"/>
      <c r="C376" s="707" t="s">
        <v>1991</v>
      </c>
      <c r="D376" s="707"/>
      <c r="E376" s="707"/>
      <c r="F376" s="707"/>
    </row>
    <row r="377" spans="1:6" ht="15.6" customHeight="1" x14ac:dyDescent="0.25">
      <c r="A377" s="72" t="s">
        <v>40</v>
      </c>
      <c r="B377" s="1182" t="s">
        <v>2165</v>
      </c>
      <c r="C377" s="1183" t="s">
        <v>1988</v>
      </c>
      <c r="D377" s="75"/>
      <c r="E377" s="75"/>
      <c r="F377" s="75"/>
    </row>
    <row r="378" spans="1:6" ht="15.6" customHeight="1" x14ac:dyDescent="0.25">
      <c r="A378" s="72" t="s">
        <v>41</v>
      </c>
      <c r="B378" s="1182" t="s">
        <v>2165</v>
      </c>
      <c r="C378" s="1183" t="s">
        <v>1988</v>
      </c>
      <c r="D378" s="61"/>
      <c r="E378" s="61"/>
      <c r="F378" s="61"/>
    </row>
    <row r="379" spans="1:6" ht="15.6" customHeight="1" x14ac:dyDescent="0.25">
      <c r="A379" s="1432" t="s">
        <v>2648</v>
      </c>
      <c r="B379" s="1433"/>
      <c r="C379" s="1434"/>
      <c r="D379" s="1434"/>
      <c r="E379" s="1434"/>
      <c r="F379" s="14"/>
    </row>
    <row r="380" spans="1:6" x14ac:dyDescent="0.25">
      <c r="A380" s="70" t="s">
        <v>34</v>
      </c>
      <c r="B380" s="1622" t="s">
        <v>3186</v>
      </c>
      <c r="C380" s="1623"/>
      <c r="D380" s="5"/>
      <c r="E380" s="5"/>
      <c r="F380" s="5"/>
    </row>
    <row r="381" spans="1:6" x14ac:dyDescent="0.25">
      <c r="A381" s="70" t="s">
        <v>35</v>
      </c>
      <c r="B381" s="1624"/>
      <c r="C381" s="1625"/>
      <c r="D381" s="5"/>
      <c r="E381" s="5"/>
      <c r="F381" s="5"/>
    </row>
    <row r="382" spans="1:6" x14ac:dyDescent="0.25">
      <c r="A382" s="70" t="s">
        <v>36</v>
      </c>
      <c r="B382" s="1624"/>
      <c r="C382" s="1625"/>
      <c r="D382" s="5"/>
      <c r="E382" s="5"/>
      <c r="F382" s="5"/>
    </row>
    <row r="383" spans="1:6" x14ac:dyDescent="0.25">
      <c r="A383" s="70" t="s">
        <v>37</v>
      </c>
      <c r="B383" s="1624"/>
      <c r="C383" s="1625"/>
      <c r="D383" s="5"/>
      <c r="E383" s="5"/>
      <c r="F383" s="5"/>
    </row>
    <row r="384" spans="1:6" ht="15.6" customHeight="1" x14ac:dyDescent="0.25">
      <c r="A384" s="435" t="s">
        <v>57</v>
      </c>
      <c r="B384" s="1624"/>
      <c r="C384" s="1625"/>
      <c r="D384" s="435"/>
      <c r="E384" s="435"/>
      <c r="F384" s="435"/>
    </row>
    <row r="385" spans="1:6" ht="15.6" customHeight="1" x14ac:dyDescent="0.25">
      <c r="A385" s="5" t="s">
        <v>39</v>
      </c>
      <c r="B385" s="1624"/>
      <c r="C385" s="1625"/>
      <c r="D385" s="5"/>
      <c r="E385" s="5"/>
      <c r="F385" s="5"/>
    </row>
    <row r="386" spans="1:6" ht="15.6" customHeight="1" x14ac:dyDescent="0.25">
      <c r="A386" s="5" t="s">
        <v>38</v>
      </c>
      <c r="B386" s="1624"/>
      <c r="C386" s="1625"/>
      <c r="D386" s="5"/>
      <c r="E386" s="5"/>
      <c r="F386" s="5"/>
    </row>
    <row r="387" spans="1:6" ht="15.6" customHeight="1" x14ac:dyDescent="0.25">
      <c r="A387" s="72" t="s">
        <v>40</v>
      </c>
      <c r="B387" s="1624"/>
      <c r="C387" s="1625"/>
      <c r="D387" s="72"/>
      <c r="E387" s="72"/>
      <c r="F387" s="72"/>
    </row>
    <row r="388" spans="1:6" ht="15.6" customHeight="1" x14ac:dyDescent="0.25">
      <c r="A388" s="72" t="s">
        <v>41</v>
      </c>
      <c r="B388" s="1626"/>
      <c r="C388" s="1627"/>
      <c r="D388" s="72"/>
      <c r="E388" s="72"/>
      <c r="F388" s="72"/>
    </row>
    <row r="389" spans="1:6" ht="15.6" customHeight="1" x14ac:dyDescent="0.25">
      <c r="A389" s="645" t="s">
        <v>2649</v>
      </c>
      <c r="B389" s="572"/>
      <c r="C389" s="14"/>
      <c r="D389" s="14"/>
      <c r="E389" s="14"/>
      <c r="F389" s="14"/>
    </row>
    <row r="390" spans="1:6" ht="15.6" customHeight="1" x14ac:dyDescent="0.25">
      <c r="A390" s="5" t="s">
        <v>34</v>
      </c>
      <c r="B390" s="759"/>
      <c r="C390" s="1170" t="s">
        <v>1991</v>
      </c>
      <c r="D390" s="1073"/>
      <c r="E390" s="1072"/>
      <c r="F390" s="1072"/>
    </row>
    <row r="391" spans="1:6" ht="15.6" customHeight="1" x14ac:dyDescent="0.25">
      <c r="A391" s="5" t="s">
        <v>35</v>
      </c>
      <c r="B391" s="1074"/>
      <c r="C391" s="1170" t="s">
        <v>1991</v>
      </c>
      <c r="D391" s="1076"/>
      <c r="E391" s="1072"/>
      <c r="F391" s="1075"/>
    </row>
    <row r="392" spans="1:6" ht="15.6" customHeight="1" x14ac:dyDescent="0.25">
      <c r="A392" s="5" t="s">
        <v>36</v>
      </c>
      <c r="B392" s="1074"/>
      <c r="C392" s="1074"/>
      <c r="D392" s="1074"/>
      <c r="E392" s="1074"/>
      <c r="F392" s="1074"/>
    </row>
    <row r="393" spans="1:6" ht="15.6" customHeight="1" x14ac:dyDescent="0.25">
      <c r="A393" s="5" t="s">
        <v>37</v>
      </c>
      <c r="B393" s="1074"/>
      <c r="C393" s="1074"/>
      <c r="D393" s="1074"/>
      <c r="E393" s="1074"/>
      <c r="F393" s="1074"/>
    </row>
    <row r="394" spans="1:6" ht="15.6" customHeight="1" x14ac:dyDescent="0.25">
      <c r="A394" s="435" t="s">
        <v>57</v>
      </c>
      <c r="B394" s="436"/>
      <c r="C394" s="436"/>
      <c r="D394" s="551"/>
      <c r="E394" s="552"/>
      <c r="F394" s="436"/>
    </row>
    <row r="395" spans="1:6" ht="15.6" customHeight="1" x14ac:dyDescent="0.25">
      <c r="A395" s="5" t="s">
        <v>39</v>
      </c>
      <c r="B395" s="1225" t="s">
        <v>2398</v>
      </c>
      <c r="C395" s="1225" t="s">
        <v>53</v>
      </c>
      <c r="D395" s="1214" t="s">
        <v>2396</v>
      </c>
      <c r="E395" s="1225" t="s">
        <v>74</v>
      </c>
      <c r="F395" s="1225" t="s">
        <v>176</v>
      </c>
    </row>
    <row r="396" spans="1:6" ht="15.6" customHeight="1" x14ac:dyDescent="0.25">
      <c r="A396" s="18" t="s">
        <v>38</v>
      </c>
      <c r="B396" s="1225" t="s">
        <v>2401</v>
      </c>
      <c r="C396" s="1225" t="s">
        <v>53</v>
      </c>
      <c r="D396" s="1214" t="s">
        <v>2396</v>
      </c>
      <c r="E396" s="1225" t="s">
        <v>74</v>
      </c>
      <c r="F396" s="1215" t="s">
        <v>176</v>
      </c>
    </row>
    <row r="397" spans="1:6" ht="15.6" customHeight="1" x14ac:dyDescent="0.25">
      <c r="A397" s="72" t="s">
        <v>40</v>
      </c>
      <c r="B397" s="1148" t="s">
        <v>2164</v>
      </c>
      <c r="C397" s="1148" t="s">
        <v>1986</v>
      </c>
      <c r="D397" s="44"/>
      <c r="E397" s="44"/>
      <c r="F397" s="44"/>
    </row>
    <row r="398" spans="1:6" ht="15.6" customHeight="1" x14ac:dyDescent="0.25">
      <c r="A398" s="72" t="s">
        <v>41</v>
      </c>
      <c r="B398" s="1148" t="s">
        <v>2164</v>
      </c>
      <c r="C398" s="1148" t="s">
        <v>1986</v>
      </c>
      <c r="D398" s="61"/>
      <c r="E398" s="61"/>
      <c r="F398" s="61"/>
    </row>
    <row r="399" spans="1:6" ht="15.6" customHeight="1" x14ac:dyDescent="0.25">
      <c r="A399" s="59" t="s">
        <v>24</v>
      </c>
      <c r="B399" s="59"/>
      <c r="C399" s="59"/>
      <c r="D399" s="59"/>
      <c r="E399" s="59"/>
      <c r="F399" s="59"/>
    </row>
    <row r="400" spans="1:6" ht="15.6" customHeight="1" x14ac:dyDescent="0.25">
      <c r="A400" s="11" t="s">
        <v>3</v>
      </c>
      <c r="B400" s="11"/>
      <c r="C400" s="11"/>
      <c r="D400" s="11"/>
      <c r="E400" s="12"/>
      <c r="F400" s="11"/>
    </row>
    <row r="401" spans="1:6" ht="15.6" customHeight="1" x14ac:dyDescent="0.25">
      <c r="A401" s="645" t="s">
        <v>2650</v>
      </c>
      <c r="B401" s="572"/>
      <c r="C401" s="14"/>
      <c r="D401" s="14"/>
      <c r="E401" s="14"/>
      <c r="F401" s="14"/>
    </row>
    <row r="402" spans="1:6" ht="15.6" customHeight="1" x14ac:dyDescent="0.25">
      <c r="A402" s="5" t="s">
        <v>34</v>
      </c>
      <c r="B402" s="85" t="s">
        <v>1609</v>
      </c>
      <c r="C402" s="720" t="s">
        <v>1</v>
      </c>
      <c r="D402" s="1422" t="s">
        <v>3237</v>
      </c>
      <c r="E402" s="85" t="s">
        <v>1344</v>
      </c>
      <c r="F402" s="741" t="s">
        <v>1605</v>
      </c>
    </row>
    <row r="403" spans="1:6" ht="15.6" customHeight="1" x14ac:dyDescent="0.25">
      <c r="A403" s="5" t="s">
        <v>35</v>
      </c>
      <c r="B403" s="85" t="s">
        <v>1612</v>
      </c>
      <c r="C403" s="720" t="s">
        <v>1</v>
      </c>
      <c r="D403" s="741" t="s">
        <v>2351</v>
      </c>
      <c r="E403" s="85" t="s">
        <v>1344</v>
      </c>
      <c r="F403" s="741" t="s">
        <v>2352</v>
      </c>
    </row>
    <row r="404" spans="1:6" ht="15.6" customHeight="1" x14ac:dyDescent="0.25">
      <c r="A404" s="5" t="s">
        <v>36</v>
      </c>
      <c r="B404" s="1074"/>
      <c r="C404" s="1074"/>
      <c r="D404" s="1074"/>
      <c r="E404" s="1074"/>
      <c r="F404" s="1074"/>
    </row>
    <row r="405" spans="1:6" ht="15.6" customHeight="1" x14ac:dyDescent="0.25">
      <c r="A405" s="5" t="s">
        <v>37</v>
      </c>
      <c r="B405" s="1074"/>
      <c r="C405" s="1074"/>
      <c r="D405" s="1074"/>
      <c r="E405" s="1074"/>
      <c r="F405" s="1074"/>
    </row>
    <row r="406" spans="1:6" ht="15.6" customHeight="1" x14ac:dyDescent="0.25">
      <c r="A406" s="435" t="s">
        <v>57</v>
      </c>
      <c r="B406" s="436"/>
      <c r="C406" s="436"/>
      <c r="D406" s="551"/>
      <c r="E406" s="552"/>
      <c r="F406" s="436"/>
    </row>
    <row r="407" spans="1:6" ht="15.6" customHeight="1" x14ac:dyDescent="0.25">
      <c r="A407" s="5" t="s">
        <v>39</v>
      </c>
      <c r="B407" s="1074"/>
      <c r="C407" s="1074"/>
      <c r="D407" s="1074"/>
      <c r="E407" s="1074"/>
      <c r="F407" s="1074"/>
    </row>
    <row r="408" spans="1:6" ht="15.6" customHeight="1" x14ac:dyDescent="0.25">
      <c r="A408" s="5" t="s">
        <v>38</v>
      </c>
      <c r="B408" s="1074"/>
      <c r="C408" s="1074"/>
      <c r="D408" s="1074"/>
      <c r="E408" s="1074"/>
      <c r="F408" s="1074"/>
    </row>
    <row r="409" spans="1:6" ht="15.6" customHeight="1" x14ac:dyDescent="0.25">
      <c r="A409" s="72" t="s">
        <v>40</v>
      </c>
      <c r="B409" s="1148" t="s">
        <v>2163</v>
      </c>
      <c r="C409" s="1147" t="s">
        <v>1990</v>
      </c>
      <c r="D409" s="75"/>
      <c r="E409" s="75"/>
      <c r="F409" s="75"/>
    </row>
    <row r="410" spans="1:6" ht="15.6" customHeight="1" x14ac:dyDescent="0.25">
      <c r="A410" s="72" t="s">
        <v>41</v>
      </c>
      <c r="B410" s="1148" t="s">
        <v>2163</v>
      </c>
      <c r="C410" s="1147" t="s">
        <v>1990</v>
      </c>
      <c r="D410" s="75"/>
      <c r="E410" s="75"/>
      <c r="F410" s="75"/>
    </row>
    <row r="411" spans="1:6" ht="15.6" customHeight="1" x14ac:dyDescent="0.25">
      <c r="A411" s="645" t="s">
        <v>2651</v>
      </c>
      <c r="B411" s="572"/>
      <c r="C411" s="14"/>
      <c r="D411" s="14"/>
      <c r="E411" s="14"/>
      <c r="F411" s="14"/>
    </row>
    <row r="412" spans="1:6" ht="15.6" customHeight="1" x14ac:dyDescent="0.25">
      <c r="A412" s="5" t="s">
        <v>34</v>
      </c>
      <c r="B412" s="61"/>
      <c r="C412" s="38" t="s">
        <v>1991</v>
      </c>
      <c r="D412" s="61"/>
      <c r="E412" s="61"/>
      <c r="F412" s="61"/>
    </row>
    <row r="413" spans="1:6" ht="15.6" customHeight="1" x14ac:dyDescent="0.25">
      <c r="A413" s="5" t="s">
        <v>35</v>
      </c>
      <c r="B413" s="61"/>
      <c r="C413" s="38" t="s">
        <v>1991</v>
      </c>
      <c r="D413" s="61"/>
      <c r="E413" s="61"/>
      <c r="F413" s="61"/>
    </row>
    <row r="414" spans="1:6" ht="15.6" customHeight="1" x14ac:dyDescent="0.25">
      <c r="A414" s="18" t="s">
        <v>36</v>
      </c>
      <c r="B414" s="85" t="s">
        <v>1618</v>
      </c>
      <c r="C414" s="720" t="s">
        <v>1</v>
      </c>
      <c r="D414" s="741" t="s">
        <v>2353</v>
      </c>
      <c r="E414" s="85" t="s">
        <v>1344</v>
      </c>
      <c r="F414" s="741" t="s">
        <v>2354</v>
      </c>
    </row>
    <row r="415" spans="1:6" ht="15.6" customHeight="1" x14ac:dyDescent="0.25">
      <c r="A415" s="18" t="s">
        <v>37</v>
      </c>
      <c r="B415" s="85" t="s">
        <v>1621</v>
      </c>
      <c r="C415" s="720" t="s">
        <v>1</v>
      </c>
      <c r="D415" s="741" t="s">
        <v>2355</v>
      </c>
      <c r="E415" s="85" t="s">
        <v>1344</v>
      </c>
      <c r="F415" s="741" t="s">
        <v>1611</v>
      </c>
    </row>
    <row r="416" spans="1:6" ht="15.6" customHeight="1" x14ac:dyDescent="0.25">
      <c r="A416" s="435" t="s">
        <v>57</v>
      </c>
      <c r="B416" s="436"/>
      <c r="C416" s="436"/>
      <c r="D416" s="551"/>
      <c r="E416" s="552"/>
      <c r="F416" s="436"/>
    </row>
    <row r="417" spans="1:6" ht="15.6" customHeight="1" x14ac:dyDescent="0.25">
      <c r="A417" s="5" t="s">
        <v>39</v>
      </c>
      <c r="B417" s="1067" t="s">
        <v>2989</v>
      </c>
      <c r="C417" s="986" t="s">
        <v>5</v>
      </c>
      <c r="D417" s="1068" t="s">
        <v>1308</v>
      </c>
      <c r="E417" s="1067" t="s">
        <v>1170</v>
      </c>
      <c r="F417" s="1068" t="s">
        <v>1309</v>
      </c>
    </row>
    <row r="418" spans="1:6" ht="15.6" customHeight="1" x14ac:dyDescent="0.25">
      <c r="A418" s="5" t="s">
        <v>38</v>
      </c>
      <c r="B418" s="1067" t="s">
        <v>2990</v>
      </c>
      <c r="C418" s="986" t="s">
        <v>5</v>
      </c>
      <c r="D418" s="1068" t="s">
        <v>1311</v>
      </c>
      <c r="E418" s="1067" t="s">
        <v>1170</v>
      </c>
      <c r="F418" s="1068" t="s">
        <v>1312</v>
      </c>
    </row>
    <row r="419" spans="1:6" ht="15.6" customHeight="1" x14ac:dyDescent="0.25">
      <c r="A419" s="72" t="s">
        <v>40</v>
      </c>
      <c r="B419" s="1069" t="s">
        <v>2991</v>
      </c>
      <c r="C419" s="986" t="s">
        <v>5</v>
      </c>
      <c r="D419" s="1069" t="s">
        <v>2992</v>
      </c>
      <c r="E419" s="1069" t="s">
        <v>1170</v>
      </c>
      <c r="F419" s="1069" t="s">
        <v>2993</v>
      </c>
    </row>
    <row r="420" spans="1:6" ht="15.6" customHeight="1" x14ac:dyDescent="0.25">
      <c r="A420" s="72" t="s">
        <v>41</v>
      </c>
      <c r="B420" s="61"/>
      <c r="C420" s="38" t="s">
        <v>1991</v>
      </c>
      <c r="D420" s="61"/>
      <c r="E420" s="61"/>
      <c r="F420" s="61"/>
    </row>
    <row r="421" spans="1:6" ht="15.6" customHeight="1" x14ac:dyDescent="0.25">
      <c r="A421" s="645" t="s">
        <v>2652</v>
      </c>
      <c r="B421" s="572"/>
      <c r="C421" s="14"/>
      <c r="D421" s="14"/>
      <c r="E421" s="14"/>
      <c r="F421" s="14"/>
    </row>
    <row r="422" spans="1:6" ht="15.6" customHeight="1" x14ac:dyDescent="0.25">
      <c r="A422" s="5" t="s">
        <v>34</v>
      </c>
      <c r="B422" s="85" t="s">
        <v>1624</v>
      </c>
      <c r="C422" s="720" t="s">
        <v>1</v>
      </c>
      <c r="D422" s="1422" t="s">
        <v>2356</v>
      </c>
      <c r="E422" s="85" t="s">
        <v>1350</v>
      </c>
      <c r="F422" s="741" t="s">
        <v>2357</v>
      </c>
    </row>
    <row r="423" spans="1:6" ht="15.6" customHeight="1" x14ac:dyDescent="0.25">
      <c r="A423" s="5" t="s">
        <v>35</v>
      </c>
      <c r="B423" s="85" t="s">
        <v>1627</v>
      </c>
      <c r="C423" s="720" t="s">
        <v>1</v>
      </c>
      <c r="D423" s="1422" t="s">
        <v>2752</v>
      </c>
      <c r="E423" s="85" t="s">
        <v>1350</v>
      </c>
      <c r="F423" s="741" t="s">
        <v>2358</v>
      </c>
    </row>
    <row r="424" spans="1:6" ht="15.6" customHeight="1" x14ac:dyDescent="0.25">
      <c r="A424" s="5" t="s">
        <v>36</v>
      </c>
      <c r="B424" s="830" t="s">
        <v>2065</v>
      </c>
      <c r="C424" s="830" t="s">
        <v>20</v>
      </c>
      <c r="D424" s="830" t="s">
        <v>408</v>
      </c>
      <c r="E424" s="830" t="s">
        <v>2172</v>
      </c>
      <c r="F424" s="830" t="s">
        <v>2379</v>
      </c>
    </row>
    <row r="425" spans="1:6" ht="15.6" customHeight="1" x14ac:dyDescent="0.25">
      <c r="A425" s="5" t="s">
        <v>37</v>
      </c>
      <c r="B425" s="830" t="s">
        <v>2066</v>
      </c>
      <c r="C425" s="830" t="s">
        <v>20</v>
      </c>
      <c r="D425" s="830" t="s">
        <v>411</v>
      </c>
      <c r="E425" s="830" t="s">
        <v>2172</v>
      </c>
      <c r="F425" s="830" t="s">
        <v>2379</v>
      </c>
    </row>
    <row r="426" spans="1:6" ht="15.6" customHeight="1" x14ac:dyDescent="0.25">
      <c r="A426" s="435" t="s">
        <v>57</v>
      </c>
      <c r="B426" s="436"/>
      <c r="C426" s="436"/>
      <c r="D426" s="551"/>
      <c r="E426" s="552"/>
      <c r="F426" s="436"/>
    </row>
    <row r="427" spans="1:6" ht="15.6" customHeight="1" x14ac:dyDescent="0.25">
      <c r="A427" s="5" t="s">
        <v>39</v>
      </c>
      <c r="B427" s="1209" t="s">
        <v>3123</v>
      </c>
      <c r="C427" s="1209" t="s">
        <v>53</v>
      </c>
      <c r="D427" s="1213" t="s">
        <v>2399</v>
      </c>
      <c r="E427" s="1209" t="s">
        <v>74</v>
      </c>
      <c r="F427" s="1241" t="s">
        <v>2400</v>
      </c>
    </row>
    <row r="428" spans="1:6" ht="15.6" customHeight="1" x14ac:dyDescent="0.25">
      <c r="A428" s="5" t="s">
        <v>38</v>
      </c>
      <c r="B428" s="1209" t="s">
        <v>3124</v>
      </c>
      <c r="C428" s="1209" t="s">
        <v>53</v>
      </c>
      <c r="D428" s="1213" t="s">
        <v>2399</v>
      </c>
      <c r="E428" s="1209" t="s">
        <v>74</v>
      </c>
      <c r="F428" s="1241" t="s">
        <v>2400</v>
      </c>
    </row>
    <row r="429" spans="1:6" ht="15.6" customHeight="1" x14ac:dyDescent="0.25">
      <c r="A429" s="72" t="s">
        <v>40</v>
      </c>
      <c r="B429" s="1182" t="s">
        <v>2163</v>
      </c>
      <c r="C429" s="1155" t="s">
        <v>1990</v>
      </c>
      <c r="D429" s="61"/>
      <c r="E429" s="61"/>
      <c r="F429" s="61"/>
    </row>
    <row r="430" spans="1:6" ht="15.6" customHeight="1" x14ac:dyDescent="0.25">
      <c r="A430" s="72" t="s">
        <v>41</v>
      </c>
      <c r="B430" s="1182" t="s">
        <v>2163</v>
      </c>
      <c r="C430" s="1155" t="s">
        <v>1990</v>
      </c>
      <c r="D430" s="61"/>
      <c r="E430" s="61"/>
      <c r="F430" s="61"/>
    </row>
    <row r="431" spans="1:6" ht="15.6" customHeight="1" x14ac:dyDescent="0.25">
      <c r="A431" s="645" t="s">
        <v>2653</v>
      </c>
      <c r="B431" s="572"/>
      <c r="C431" s="14"/>
      <c r="D431" s="14"/>
      <c r="E431" s="14"/>
      <c r="F431" s="14"/>
    </row>
    <row r="432" spans="1:6" x14ac:dyDescent="0.25">
      <c r="A432" s="70" t="s">
        <v>34</v>
      </c>
      <c r="B432" s="848" t="s">
        <v>2016</v>
      </c>
      <c r="C432" s="849" t="s">
        <v>1896</v>
      </c>
      <c r="D432" s="850"/>
      <c r="E432" s="851" t="s">
        <v>1327</v>
      </c>
      <c r="F432" s="16"/>
    </row>
    <row r="433" spans="1:6" x14ac:dyDescent="0.25">
      <c r="A433" s="70" t="s">
        <v>35</v>
      </c>
      <c r="B433" s="848" t="s">
        <v>2016</v>
      </c>
      <c r="C433" s="849" t="s">
        <v>1896</v>
      </c>
      <c r="D433" s="850"/>
      <c r="E433" s="851" t="s">
        <v>1327</v>
      </c>
      <c r="F433" s="16"/>
    </row>
    <row r="434" spans="1:6" x14ac:dyDescent="0.25">
      <c r="A434" s="70" t="s">
        <v>36</v>
      </c>
      <c r="B434" s="849" t="s">
        <v>2015</v>
      </c>
      <c r="C434" s="849" t="s">
        <v>1898</v>
      </c>
      <c r="D434" s="850"/>
      <c r="E434" s="852" t="s">
        <v>1899</v>
      </c>
      <c r="F434" s="587"/>
    </row>
    <row r="435" spans="1:6" x14ac:dyDescent="0.25">
      <c r="A435" s="70" t="s">
        <v>37</v>
      </c>
      <c r="B435" s="849" t="s">
        <v>2015</v>
      </c>
      <c r="C435" s="849" t="s">
        <v>1898</v>
      </c>
      <c r="D435" s="850"/>
      <c r="E435" s="852" t="s">
        <v>1899</v>
      </c>
      <c r="F435" s="587"/>
    </row>
    <row r="436" spans="1:6" ht="15.6" customHeight="1" x14ac:dyDescent="0.25">
      <c r="A436" s="435" t="s">
        <v>57</v>
      </c>
      <c r="B436" s="1415"/>
      <c r="C436" s="1415"/>
      <c r="D436" s="551"/>
      <c r="E436" s="552"/>
      <c r="F436" s="436"/>
    </row>
    <row r="437" spans="1:6" ht="15.6" customHeight="1" x14ac:dyDescent="0.25">
      <c r="A437" s="5" t="s">
        <v>39</v>
      </c>
      <c r="B437" s="718" t="s">
        <v>2994</v>
      </c>
      <c r="C437" s="762" t="s">
        <v>2996</v>
      </c>
      <c r="D437" s="761" t="s">
        <v>2998</v>
      </c>
      <c r="E437" s="762" t="s">
        <v>3000</v>
      </c>
      <c r="F437" s="762" t="s">
        <v>3001</v>
      </c>
    </row>
    <row r="438" spans="1:6" ht="15.6" customHeight="1" x14ac:dyDescent="0.25">
      <c r="A438" s="5" t="s">
        <v>38</v>
      </c>
      <c r="B438" s="718" t="s">
        <v>2995</v>
      </c>
      <c r="C438" s="762" t="s">
        <v>2996</v>
      </c>
      <c r="D438" s="761" t="s">
        <v>2999</v>
      </c>
      <c r="E438" s="762" t="s">
        <v>3000</v>
      </c>
      <c r="F438" s="762" t="s">
        <v>3002</v>
      </c>
    </row>
    <row r="439" spans="1:6" ht="15.6" customHeight="1" x14ac:dyDescent="0.25">
      <c r="A439" s="72" t="s">
        <v>40</v>
      </c>
      <c r="B439" s="718" t="s">
        <v>2994</v>
      </c>
      <c r="C439" s="727" t="s">
        <v>2997</v>
      </c>
      <c r="D439" s="1418" t="s">
        <v>2998</v>
      </c>
      <c r="E439" s="762" t="s">
        <v>3000</v>
      </c>
      <c r="F439" s="762" t="s">
        <v>3001</v>
      </c>
    </row>
    <row r="440" spans="1:6" ht="15.6" customHeight="1" x14ac:dyDescent="0.25">
      <c r="A440" s="72" t="s">
        <v>41</v>
      </c>
      <c r="B440" s="718" t="s">
        <v>2995</v>
      </c>
      <c r="C440" s="727" t="s">
        <v>2997</v>
      </c>
      <c r="D440" s="1418" t="s">
        <v>2999</v>
      </c>
      <c r="E440" s="762" t="s">
        <v>3000</v>
      </c>
      <c r="F440" s="762" t="s">
        <v>3002</v>
      </c>
    </row>
    <row r="441" spans="1:6" ht="15.6" customHeight="1" x14ac:dyDescent="0.25">
      <c r="A441" s="645" t="s">
        <v>2654</v>
      </c>
      <c r="B441" s="15"/>
      <c r="C441" s="15"/>
      <c r="D441" s="15"/>
      <c r="E441" s="15"/>
      <c r="F441" s="15"/>
    </row>
    <row r="442" spans="1:6" ht="15.6" customHeight="1" x14ac:dyDescent="0.25">
      <c r="A442" s="5" t="s">
        <v>34</v>
      </c>
      <c r="B442" s="1622" t="s">
        <v>3187</v>
      </c>
      <c r="C442" s="1623"/>
      <c r="D442" s="5"/>
      <c r="E442" s="5"/>
      <c r="F442" s="5"/>
    </row>
    <row r="443" spans="1:6" ht="15.6" customHeight="1" x14ac:dyDescent="0.25">
      <c r="A443" s="5" t="s">
        <v>35</v>
      </c>
      <c r="B443" s="1624"/>
      <c r="C443" s="1625"/>
      <c r="D443" s="5"/>
      <c r="E443" s="5"/>
      <c r="F443" s="5"/>
    </row>
    <row r="444" spans="1:6" ht="15.6" customHeight="1" x14ac:dyDescent="0.25">
      <c r="A444" s="5" t="s">
        <v>36</v>
      </c>
      <c r="B444" s="1624"/>
      <c r="C444" s="1625"/>
      <c r="D444" s="5"/>
      <c r="E444" s="5"/>
      <c r="F444" s="5"/>
    </row>
    <row r="445" spans="1:6" ht="15.6" customHeight="1" x14ac:dyDescent="0.25">
      <c r="A445" s="5" t="s">
        <v>37</v>
      </c>
      <c r="B445" s="1624"/>
      <c r="C445" s="1625"/>
      <c r="D445" s="5"/>
      <c r="E445" s="5"/>
      <c r="F445" s="5"/>
    </row>
    <row r="446" spans="1:6" ht="15.6" customHeight="1" x14ac:dyDescent="0.25">
      <c r="A446" s="435" t="s">
        <v>57</v>
      </c>
      <c r="B446" s="1624"/>
      <c r="C446" s="1625"/>
      <c r="D446" s="435"/>
      <c r="E446" s="435"/>
      <c r="F446" s="435"/>
    </row>
    <row r="447" spans="1:6" ht="15.6" customHeight="1" x14ac:dyDescent="0.25">
      <c r="A447" s="18" t="s">
        <v>39</v>
      </c>
      <c r="B447" s="1624"/>
      <c r="C447" s="1625"/>
      <c r="D447" s="5"/>
      <c r="E447" s="5"/>
      <c r="F447" s="5"/>
    </row>
    <row r="448" spans="1:6" ht="15.6" customHeight="1" x14ac:dyDescent="0.25">
      <c r="A448" s="18" t="s">
        <v>38</v>
      </c>
      <c r="B448" s="1624"/>
      <c r="C448" s="1625"/>
      <c r="D448" s="5"/>
      <c r="E448" s="5"/>
      <c r="F448" s="5"/>
    </row>
    <row r="449" spans="1:6" ht="15.6" customHeight="1" x14ac:dyDescent="0.25">
      <c r="A449" s="72" t="s">
        <v>40</v>
      </c>
      <c r="B449" s="1624"/>
      <c r="C449" s="1625"/>
      <c r="D449" s="72"/>
      <c r="E449" s="72"/>
      <c r="F449" s="72"/>
    </row>
    <row r="450" spans="1:6" ht="15.6" customHeight="1" x14ac:dyDescent="0.25">
      <c r="A450" s="72" t="s">
        <v>41</v>
      </c>
      <c r="B450" s="1626"/>
      <c r="C450" s="1627"/>
      <c r="D450" s="72"/>
      <c r="E450" s="72"/>
      <c r="F450" s="72"/>
    </row>
    <row r="451" spans="1:6" ht="15.6" customHeight="1" x14ac:dyDescent="0.25">
      <c r="A451" s="59" t="s">
        <v>25</v>
      </c>
      <c r="B451" s="2"/>
      <c r="C451" s="2"/>
      <c r="D451" s="2"/>
      <c r="E451" s="2"/>
      <c r="F451" s="2"/>
    </row>
    <row r="452" spans="1:6" ht="15.6" customHeight="1" x14ac:dyDescent="0.25">
      <c r="A452" s="11" t="s">
        <v>3</v>
      </c>
      <c r="B452" s="13"/>
      <c r="C452" s="13"/>
      <c r="D452" s="13"/>
      <c r="E452" s="13"/>
      <c r="F452" s="13"/>
    </row>
    <row r="453" spans="1:6" x14ac:dyDescent="0.25">
      <c r="A453" s="645" t="s">
        <v>2655</v>
      </c>
      <c r="B453" s="15"/>
      <c r="C453" s="15"/>
      <c r="D453" s="15"/>
      <c r="E453" s="15"/>
      <c r="F453" s="15"/>
    </row>
    <row r="454" spans="1:6" ht="15.6" customHeight="1" x14ac:dyDescent="0.25">
      <c r="A454" s="5" t="s">
        <v>34</v>
      </c>
      <c r="B454" s="85" t="s">
        <v>1633</v>
      </c>
      <c r="C454" s="720" t="s">
        <v>1</v>
      </c>
      <c r="D454" s="741" t="s">
        <v>3238</v>
      </c>
      <c r="E454" s="724" t="s">
        <v>1327</v>
      </c>
      <c r="F454" s="741" t="s">
        <v>2359</v>
      </c>
    </row>
    <row r="455" spans="1:6" ht="15.6" customHeight="1" x14ac:dyDescent="0.25">
      <c r="A455" s="5" t="s">
        <v>35</v>
      </c>
      <c r="B455" s="85" t="s">
        <v>1636</v>
      </c>
      <c r="C455" s="720" t="s">
        <v>1</v>
      </c>
      <c r="D455" s="741" t="s">
        <v>3239</v>
      </c>
      <c r="E455" s="724" t="s">
        <v>1327</v>
      </c>
      <c r="F455" s="741" t="s">
        <v>2360</v>
      </c>
    </row>
    <row r="456" spans="1:6" ht="15.6" customHeight="1" x14ac:dyDescent="0.25">
      <c r="A456" s="5" t="s">
        <v>36</v>
      </c>
      <c r="B456" s="1074"/>
      <c r="C456" s="1074"/>
      <c r="D456" s="1074"/>
      <c r="E456" s="1074"/>
      <c r="F456" s="1074"/>
    </row>
    <row r="457" spans="1:6" ht="15.6" customHeight="1" x14ac:dyDescent="0.25">
      <c r="A457" s="5" t="s">
        <v>37</v>
      </c>
      <c r="B457" s="1074"/>
      <c r="C457" s="1074"/>
      <c r="D457" s="1074"/>
      <c r="E457" s="1074"/>
      <c r="F457" s="1074"/>
    </row>
    <row r="458" spans="1:6" ht="15.6" customHeight="1" x14ac:dyDescent="0.25">
      <c r="A458" s="435" t="s">
        <v>57</v>
      </c>
      <c r="B458" s="1074"/>
      <c r="C458" s="1074"/>
      <c r="D458" s="1074"/>
      <c r="E458" s="1074"/>
      <c r="F458" s="1074"/>
    </row>
    <row r="459" spans="1:6" ht="15.6" customHeight="1" x14ac:dyDescent="0.25">
      <c r="A459" s="5" t="s">
        <v>39</v>
      </c>
      <c r="B459" s="1074"/>
      <c r="C459" s="1074"/>
      <c r="D459" s="1074"/>
      <c r="E459" s="1074"/>
      <c r="F459" s="1074"/>
    </row>
    <row r="460" spans="1:6" ht="15.6" customHeight="1" x14ac:dyDescent="0.25">
      <c r="A460" s="5" t="s">
        <v>38</v>
      </c>
      <c r="B460" s="1074"/>
      <c r="C460" s="1074"/>
      <c r="D460" s="1074"/>
      <c r="E460" s="1074"/>
      <c r="F460" s="1074"/>
    </row>
    <row r="461" spans="1:6" ht="15.6" customHeight="1" x14ac:dyDescent="0.25">
      <c r="A461" s="72" t="s">
        <v>40</v>
      </c>
      <c r="B461" s="1074"/>
      <c r="C461" s="1074"/>
      <c r="D461" s="1074"/>
      <c r="E461" s="1074"/>
      <c r="F461" s="1074"/>
    </row>
    <row r="462" spans="1:6" ht="15.6" customHeight="1" x14ac:dyDescent="0.25">
      <c r="A462" s="72" t="s">
        <v>41</v>
      </c>
      <c r="B462" s="1074"/>
      <c r="C462" s="1074"/>
      <c r="D462" s="1074"/>
      <c r="E462" s="1074"/>
      <c r="F462" s="1074"/>
    </row>
    <row r="463" spans="1:6" ht="15.6" customHeight="1" x14ac:dyDescent="0.25">
      <c r="A463" s="645" t="s">
        <v>2656</v>
      </c>
      <c r="B463" s="15"/>
      <c r="C463" s="15"/>
      <c r="D463" s="15"/>
      <c r="E463" s="15"/>
      <c r="F463" s="15"/>
    </row>
    <row r="464" spans="1:6" ht="15.6" customHeight="1" x14ac:dyDescent="0.25">
      <c r="A464" s="5" t="s">
        <v>34</v>
      </c>
      <c r="B464" s="1074"/>
      <c r="C464" s="1074"/>
      <c r="D464" s="1074"/>
      <c r="E464" s="1074"/>
      <c r="F464" s="1074"/>
    </row>
    <row r="465" spans="1:6" ht="15.6" customHeight="1" x14ac:dyDescent="0.25">
      <c r="A465" s="5" t="s">
        <v>35</v>
      </c>
      <c r="B465" s="1074"/>
      <c r="C465" s="1074"/>
      <c r="D465" s="1074"/>
      <c r="E465" s="1074"/>
      <c r="F465" s="1074"/>
    </row>
    <row r="466" spans="1:6" ht="15.6" customHeight="1" x14ac:dyDescent="0.25">
      <c r="A466" s="18" t="s">
        <v>36</v>
      </c>
      <c r="B466" s="85" t="s">
        <v>1643</v>
      </c>
      <c r="C466" s="720" t="s">
        <v>1</v>
      </c>
      <c r="D466" s="1422" t="s">
        <v>2361</v>
      </c>
      <c r="E466" s="85" t="s">
        <v>1344</v>
      </c>
      <c r="F466" s="741" t="s">
        <v>2362</v>
      </c>
    </row>
    <row r="467" spans="1:6" ht="15.6" customHeight="1" x14ac:dyDescent="0.25">
      <c r="A467" s="18" t="s">
        <v>37</v>
      </c>
      <c r="B467" s="85" t="s">
        <v>1646</v>
      </c>
      <c r="C467" s="720" t="s">
        <v>1</v>
      </c>
      <c r="D467" s="741" t="s">
        <v>2363</v>
      </c>
      <c r="E467" s="85" t="s">
        <v>1344</v>
      </c>
      <c r="F467" s="741" t="s">
        <v>2364</v>
      </c>
    </row>
    <row r="468" spans="1:6" ht="15.6" customHeight="1" x14ac:dyDescent="0.25">
      <c r="A468" s="435" t="s">
        <v>57</v>
      </c>
      <c r="B468" s="1074"/>
      <c r="C468" s="1074"/>
      <c r="D468" s="1074"/>
      <c r="E468" s="1074"/>
      <c r="F468" s="1074"/>
    </row>
    <row r="469" spans="1:6" ht="15.6" customHeight="1" x14ac:dyDescent="0.25">
      <c r="A469" s="5" t="s">
        <v>39</v>
      </c>
      <c r="B469" s="1074"/>
      <c r="C469" s="1074"/>
      <c r="D469" s="1074"/>
      <c r="E469" s="1074"/>
      <c r="F469" s="1074"/>
    </row>
    <row r="470" spans="1:6" ht="15.6" customHeight="1" x14ac:dyDescent="0.25">
      <c r="A470" s="5" t="s">
        <v>38</v>
      </c>
      <c r="B470" s="1074"/>
      <c r="C470" s="1074"/>
      <c r="D470" s="1074"/>
      <c r="E470" s="1074"/>
      <c r="F470" s="1074"/>
    </row>
    <row r="471" spans="1:6" ht="15.6" customHeight="1" x14ac:dyDescent="0.25">
      <c r="A471" s="72" t="s">
        <v>40</v>
      </c>
      <c r="B471" s="1074"/>
      <c r="C471" s="1074"/>
      <c r="D471" s="1074"/>
      <c r="E471" s="1074"/>
      <c r="F471" s="1074"/>
    </row>
    <row r="472" spans="1:6" ht="15.6" customHeight="1" x14ac:dyDescent="0.25">
      <c r="A472" s="72" t="s">
        <v>41</v>
      </c>
      <c r="B472" s="1074"/>
      <c r="C472" s="1074"/>
      <c r="D472" s="1074"/>
      <c r="E472" s="1074"/>
      <c r="F472" s="1074"/>
    </row>
    <row r="473" spans="1:6" ht="15.6" customHeight="1" x14ac:dyDescent="0.25">
      <c r="A473" s="645" t="s">
        <v>2657</v>
      </c>
      <c r="B473" s="15"/>
      <c r="C473" s="15"/>
      <c r="D473" s="15"/>
      <c r="E473" s="15"/>
      <c r="F473" s="15"/>
    </row>
    <row r="474" spans="1:6" ht="15.6" customHeight="1" x14ac:dyDescent="0.25">
      <c r="A474" s="5" t="s">
        <v>34</v>
      </c>
      <c r="B474" s="1074"/>
      <c r="C474" s="1074"/>
      <c r="D474" s="1074"/>
      <c r="E474" s="1074"/>
      <c r="F474" s="1074"/>
    </row>
    <row r="475" spans="1:6" ht="15.6" customHeight="1" x14ac:dyDescent="0.25">
      <c r="A475" s="5" t="s">
        <v>35</v>
      </c>
      <c r="B475" s="1074"/>
      <c r="C475" s="1074"/>
      <c r="D475" s="1074"/>
      <c r="E475" s="1074"/>
      <c r="F475" s="1074"/>
    </row>
    <row r="476" spans="1:6" ht="15.6" customHeight="1" x14ac:dyDescent="0.25">
      <c r="A476" s="5" t="s">
        <v>36</v>
      </c>
      <c r="B476" s="1074"/>
      <c r="C476" s="1074"/>
      <c r="D476" s="1074"/>
      <c r="E476" s="1074"/>
      <c r="F476" s="1074"/>
    </row>
    <row r="477" spans="1:6" ht="15.6" customHeight="1" x14ac:dyDescent="0.25">
      <c r="A477" s="5" t="s">
        <v>37</v>
      </c>
      <c r="B477" s="1074"/>
      <c r="C477" s="1074"/>
      <c r="D477" s="1074"/>
      <c r="E477" s="1074"/>
      <c r="F477" s="1074"/>
    </row>
    <row r="478" spans="1:6" ht="15.6" customHeight="1" x14ac:dyDescent="0.25">
      <c r="A478" s="435" t="s">
        <v>57</v>
      </c>
      <c r="B478" s="1074"/>
      <c r="C478" s="1074"/>
      <c r="D478" s="1074"/>
      <c r="E478" s="1074"/>
      <c r="F478" s="1074"/>
    </row>
    <row r="479" spans="1:6" ht="15.6" customHeight="1" x14ac:dyDescent="0.25">
      <c r="A479" s="5" t="s">
        <v>39</v>
      </c>
      <c r="B479" s="1074"/>
      <c r="C479" s="1074"/>
      <c r="D479" s="1074"/>
      <c r="E479" s="1074"/>
      <c r="F479" s="1074"/>
    </row>
    <row r="480" spans="1:6" ht="15.6" customHeight="1" x14ac:dyDescent="0.25">
      <c r="A480" s="5" t="s">
        <v>38</v>
      </c>
      <c r="B480" s="1074"/>
      <c r="C480" s="1074"/>
      <c r="D480" s="1074"/>
      <c r="E480" s="1074"/>
      <c r="F480" s="1074"/>
    </row>
    <row r="481" spans="1:6" ht="15.6" customHeight="1" x14ac:dyDescent="0.25">
      <c r="A481" s="72" t="s">
        <v>40</v>
      </c>
      <c r="B481" s="1074"/>
      <c r="C481" s="1074"/>
      <c r="D481" s="1074"/>
      <c r="E481" s="1074"/>
      <c r="F481" s="1074"/>
    </row>
    <row r="482" spans="1:6" ht="15.6" customHeight="1" x14ac:dyDescent="0.25">
      <c r="A482" s="72" t="s">
        <v>41</v>
      </c>
      <c r="B482" s="1074"/>
      <c r="C482" s="1074"/>
      <c r="D482" s="1074"/>
      <c r="E482" s="1074"/>
      <c r="F482" s="1074"/>
    </row>
    <row r="483" spans="1:6" ht="15.6" customHeight="1" x14ac:dyDescent="0.25">
      <c r="A483" s="645" t="s">
        <v>2658</v>
      </c>
      <c r="B483" s="15"/>
      <c r="C483" s="15"/>
      <c r="D483" s="15"/>
      <c r="E483" s="15"/>
      <c r="F483" s="15"/>
    </row>
    <row r="484" spans="1:6" x14ac:dyDescent="0.25">
      <c r="A484" s="70" t="s">
        <v>34</v>
      </c>
      <c r="B484" s="848" t="s">
        <v>2016</v>
      </c>
      <c r="C484" s="849" t="s">
        <v>1896</v>
      </c>
      <c r="D484" s="850"/>
      <c r="E484" s="851" t="s">
        <v>1327</v>
      </c>
      <c r="F484" s="16"/>
    </row>
    <row r="485" spans="1:6" x14ac:dyDescent="0.25">
      <c r="A485" s="70" t="s">
        <v>35</v>
      </c>
      <c r="B485" s="848" t="s">
        <v>2016</v>
      </c>
      <c r="C485" s="849" t="s">
        <v>1896</v>
      </c>
      <c r="D485" s="850"/>
      <c r="E485" s="851" t="s">
        <v>1327</v>
      </c>
      <c r="F485" s="16"/>
    </row>
    <row r="486" spans="1:6" x14ac:dyDescent="0.25">
      <c r="A486" s="70" t="s">
        <v>36</v>
      </c>
      <c r="B486" s="849" t="s">
        <v>2015</v>
      </c>
      <c r="C486" s="849" t="s">
        <v>1898</v>
      </c>
      <c r="D486" s="850"/>
      <c r="E486" s="852" t="s">
        <v>1899</v>
      </c>
      <c r="F486" s="587"/>
    </row>
    <row r="487" spans="1:6" x14ac:dyDescent="0.25">
      <c r="A487" s="70" t="s">
        <v>37</v>
      </c>
      <c r="B487" s="849" t="s">
        <v>2015</v>
      </c>
      <c r="C487" s="849" t="s">
        <v>1898</v>
      </c>
      <c r="D487" s="850"/>
      <c r="E487" s="852" t="s">
        <v>1899</v>
      </c>
      <c r="F487" s="587"/>
    </row>
    <row r="488" spans="1:6" ht="15.75" customHeight="1" x14ac:dyDescent="0.25">
      <c r="A488" s="435" t="s">
        <v>57</v>
      </c>
      <c r="B488" s="436"/>
      <c r="C488" s="436"/>
      <c r="D488" s="551"/>
      <c r="E488" s="552"/>
      <c r="F488" s="436"/>
    </row>
    <row r="489" spans="1:6" ht="15.6" customHeight="1" x14ac:dyDescent="0.25">
      <c r="A489" s="5" t="s">
        <v>39</v>
      </c>
      <c r="B489" s="718" t="s">
        <v>2873</v>
      </c>
      <c r="C489" s="718" t="s">
        <v>2799</v>
      </c>
      <c r="D489" s="718" t="s">
        <v>2871</v>
      </c>
      <c r="E489" s="727" t="s">
        <v>2862</v>
      </c>
      <c r="F489" s="718" t="s">
        <v>2875</v>
      </c>
    </row>
    <row r="490" spans="1:6" ht="15.6" customHeight="1" x14ac:dyDescent="0.25">
      <c r="A490" s="5" t="s">
        <v>38</v>
      </c>
      <c r="B490" s="718" t="s">
        <v>2874</v>
      </c>
      <c r="C490" s="727" t="s">
        <v>2799</v>
      </c>
      <c r="D490" s="718" t="s">
        <v>2871</v>
      </c>
      <c r="E490" s="727" t="s">
        <v>2862</v>
      </c>
      <c r="F490" s="718" t="s">
        <v>2875</v>
      </c>
    </row>
    <row r="491" spans="1:6" ht="15.6" customHeight="1" x14ac:dyDescent="0.25">
      <c r="A491" s="72" t="s">
        <v>40</v>
      </c>
      <c r="B491" s="718" t="s">
        <v>2873</v>
      </c>
      <c r="C491" s="718" t="s">
        <v>2800</v>
      </c>
      <c r="D491" s="718" t="s">
        <v>2871</v>
      </c>
      <c r="E491" s="727" t="s">
        <v>2862</v>
      </c>
      <c r="F491" s="718" t="s">
        <v>2875</v>
      </c>
    </row>
    <row r="492" spans="1:6" ht="15.6" customHeight="1" x14ac:dyDescent="0.25">
      <c r="A492" s="72" t="s">
        <v>41</v>
      </c>
      <c r="B492" s="718" t="s">
        <v>2874</v>
      </c>
      <c r="C492" s="718" t="s">
        <v>2800</v>
      </c>
      <c r="D492" s="718" t="s">
        <v>2871</v>
      </c>
      <c r="E492" s="727" t="s">
        <v>2862</v>
      </c>
      <c r="F492" s="718" t="s">
        <v>2875</v>
      </c>
    </row>
    <row r="493" spans="1:6" ht="15.6" customHeight="1" x14ac:dyDescent="0.25">
      <c r="A493" s="645" t="s">
        <v>2659</v>
      </c>
      <c r="B493" s="1416"/>
      <c r="C493" s="641"/>
      <c r="D493" s="14"/>
      <c r="E493" s="14"/>
      <c r="F493" s="14"/>
    </row>
    <row r="494" spans="1:6" ht="15.6" customHeight="1" x14ac:dyDescent="0.25">
      <c r="A494" s="5" t="s">
        <v>34</v>
      </c>
      <c r="B494" s="5"/>
      <c r="C494" s="5"/>
      <c r="D494" s="5"/>
      <c r="E494" s="5"/>
      <c r="F494" s="5"/>
    </row>
    <row r="495" spans="1:6" ht="15.6" customHeight="1" x14ac:dyDescent="0.25">
      <c r="A495" s="5" t="s">
        <v>35</v>
      </c>
      <c r="B495" s="5"/>
      <c r="C495" s="5"/>
      <c r="D495" s="5"/>
      <c r="E495" s="5"/>
      <c r="F495" s="5"/>
    </row>
    <row r="496" spans="1:6" ht="15.6" customHeight="1" x14ac:dyDescent="0.25">
      <c r="A496" s="5" t="s">
        <v>36</v>
      </c>
      <c r="B496" s="5"/>
      <c r="C496" s="5"/>
      <c r="D496" s="5"/>
      <c r="E496" s="5"/>
      <c r="F496" s="5"/>
    </row>
    <row r="497" spans="1:6" ht="15.6" customHeight="1" x14ac:dyDescent="0.25">
      <c r="A497" s="5" t="s">
        <v>37</v>
      </c>
      <c r="B497" s="5"/>
      <c r="C497" s="5"/>
      <c r="D497" s="5"/>
      <c r="E497" s="5"/>
      <c r="F497" s="5"/>
    </row>
    <row r="498" spans="1:6" ht="15.6" customHeight="1" x14ac:dyDescent="0.25">
      <c r="A498" s="435" t="s">
        <v>57</v>
      </c>
      <c r="B498" s="435"/>
      <c r="C498" s="435"/>
      <c r="D498" s="435"/>
      <c r="E498" s="435"/>
      <c r="F498" s="435"/>
    </row>
    <row r="499" spans="1:6" ht="15.6" customHeight="1" x14ac:dyDescent="0.25">
      <c r="A499" s="18" t="s">
        <v>39</v>
      </c>
      <c r="B499" s="5"/>
      <c r="C499" s="5"/>
      <c r="D499" s="5"/>
      <c r="E499" s="5"/>
      <c r="F499" s="5"/>
    </row>
    <row r="500" spans="1:6" ht="15.6" customHeight="1" x14ac:dyDescent="0.25">
      <c r="A500" s="18" t="s">
        <v>38</v>
      </c>
      <c r="B500" s="5"/>
      <c r="C500" s="5"/>
      <c r="D500" s="5"/>
      <c r="E500" s="5"/>
      <c r="F500" s="5"/>
    </row>
    <row r="501" spans="1:6" ht="15.6" customHeight="1" x14ac:dyDescent="0.25">
      <c r="A501" s="72" t="s">
        <v>40</v>
      </c>
      <c r="B501" s="72"/>
      <c r="C501" s="72"/>
      <c r="D501" s="72"/>
      <c r="E501" s="72"/>
      <c r="F501" s="72"/>
    </row>
    <row r="502" spans="1:6" ht="15.6" customHeight="1" x14ac:dyDescent="0.25">
      <c r="A502" s="72" t="s">
        <v>41</v>
      </c>
      <c r="B502" s="72"/>
      <c r="C502" s="72"/>
      <c r="D502" s="72"/>
      <c r="E502" s="72"/>
      <c r="F502" s="72"/>
    </row>
    <row r="503" spans="1:6" ht="15.6" customHeight="1" x14ac:dyDescent="0.25">
      <c r="A503" s="59" t="s">
        <v>2665</v>
      </c>
      <c r="B503" s="59"/>
      <c r="C503" s="59"/>
      <c r="D503" s="59"/>
      <c r="E503" s="59"/>
      <c r="F503" s="59"/>
    </row>
    <row r="504" spans="1:6" ht="15.6" customHeight="1" x14ac:dyDescent="0.25">
      <c r="A504" s="11" t="s">
        <v>3</v>
      </c>
      <c r="B504" s="11"/>
      <c r="C504" s="11"/>
      <c r="D504" s="11"/>
      <c r="E504" s="12"/>
      <c r="F504" s="11"/>
    </row>
    <row r="505" spans="1:6" x14ac:dyDescent="0.25">
      <c r="A505" s="645" t="s">
        <v>2660</v>
      </c>
      <c r="B505" s="572"/>
      <c r="C505" s="14"/>
      <c r="D505" s="14"/>
      <c r="E505" s="14"/>
      <c r="F505" s="14"/>
    </row>
    <row r="506" spans="1:6" ht="15.6" customHeight="1" x14ac:dyDescent="0.25">
      <c r="A506" s="5" t="s">
        <v>34</v>
      </c>
      <c r="B506" s="894" t="s">
        <v>2046</v>
      </c>
      <c r="C506" s="894" t="s">
        <v>1894</v>
      </c>
      <c r="D506" s="894" t="s">
        <v>202</v>
      </c>
      <c r="E506" s="888" t="s">
        <v>2406</v>
      </c>
      <c r="F506" s="888" t="s">
        <v>204</v>
      </c>
    </row>
    <row r="507" spans="1:6" ht="15.6" customHeight="1" x14ac:dyDescent="0.25">
      <c r="A507" s="5" t="s">
        <v>35</v>
      </c>
      <c r="B507" s="894" t="s">
        <v>2047</v>
      </c>
      <c r="C507" s="894" t="s">
        <v>1894</v>
      </c>
      <c r="D507" s="894" t="s">
        <v>206</v>
      </c>
      <c r="E507" s="888" t="s">
        <v>2406</v>
      </c>
      <c r="F507" s="888" t="s">
        <v>2484</v>
      </c>
    </row>
    <row r="508" spans="1:6" ht="15.6" customHeight="1" x14ac:dyDescent="0.25">
      <c r="A508" s="5" t="s">
        <v>36</v>
      </c>
      <c r="B508" s="897" t="s">
        <v>2073</v>
      </c>
      <c r="C508" s="897" t="s">
        <v>1894</v>
      </c>
      <c r="D508" s="897" t="s">
        <v>209</v>
      </c>
      <c r="E508" s="888" t="s">
        <v>2406</v>
      </c>
      <c r="F508" s="888" t="s">
        <v>210</v>
      </c>
    </row>
    <row r="509" spans="1:6" ht="15.6" customHeight="1" x14ac:dyDescent="0.25">
      <c r="A509" s="5" t="s">
        <v>37</v>
      </c>
      <c r="B509" s="897" t="s">
        <v>2074</v>
      </c>
      <c r="C509" s="897" t="s">
        <v>1894</v>
      </c>
      <c r="D509" s="897" t="s">
        <v>2479</v>
      </c>
      <c r="E509" s="888" t="s">
        <v>2406</v>
      </c>
      <c r="F509" s="888" t="s">
        <v>213</v>
      </c>
    </row>
    <row r="510" spans="1:6" ht="15.6" customHeight="1" x14ac:dyDescent="0.25">
      <c r="A510" s="435" t="s">
        <v>57</v>
      </c>
      <c r="B510" s="72"/>
      <c r="C510" s="72"/>
      <c r="D510" s="75"/>
      <c r="E510" s="67"/>
      <c r="F510" s="72"/>
    </row>
    <row r="511" spans="1:6" ht="15.6" customHeight="1" x14ac:dyDescent="0.25">
      <c r="A511" s="5" t="s">
        <v>39</v>
      </c>
      <c r="B511" s="909" t="s">
        <v>2075</v>
      </c>
      <c r="C511" s="909" t="s">
        <v>1894</v>
      </c>
      <c r="D511" s="909" t="s">
        <v>2480</v>
      </c>
      <c r="E511" s="888" t="s">
        <v>2406</v>
      </c>
      <c r="F511" s="888" t="s">
        <v>216</v>
      </c>
    </row>
    <row r="512" spans="1:6" ht="15.6" customHeight="1" x14ac:dyDescent="0.25">
      <c r="A512" s="5" t="s">
        <v>38</v>
      </c>
      <c r="C512" s="3" t="s">
        <v>1991</v>
      </c>
    </row>
    <row r="513" spans="1:6" ht="15.6" customHeight="1" x14ac:dyDescent="0.25">
      <c r="A513" s="72" t="s">
        <v>40</v>
      </c>
      <c r="B513" s="1148" t="s">
        <v>2163</v>
      </c>
      <c r="C513" s="1147" t="s">
        <v>1990</v>
      </c>
      <c r="D513" s="1147"/>
      <c r="E513" s="1147"/>
      <c r="F513" s="1147"/>
    </row>
    <row r="514" spans="1:6" ht="15.6" customHeight="1" x14ac:dyDescent="0.25">
      <c r="A514" s="72" t="s">
        <v>41</v>
      </c>
      <c r="B514" s="1148" t="s">
        <v>2163</v>
      </c>
      <c r="C514" s="1147" t="s">
        <v>1990</v>
      </c>
      <c r="D514" s="1147"/>
      <c r="E514" s="1147"/>
      <c r="F514" s="1147"/>
    </row>
    <row r="515" spans="1:6" ht="15.6" customHeight="1" x14ac:dyDescent="0.25">
      <c r="A515" s="645" t="s">
        <v>2661</v>
      </c>
      <c r="B515" s="572"/>
      <c r="C515" s="14"/>
      <c r="D515" s="14"/>
      <c r="E515" s="14"/>
      <c r="F515" s="14"/>
    </row>
    <row r="516" spans="1:6" ht="15.6" customHeight="1" x14ac:dyDescent="0.25">
      <c r="A516" s="5" t="s">
        <v>34</v>
      </c>
      <c r="B516" s="909" t="s">
        <v>2077</v>
      </c>
      <c r="C516" s="909" t="s">
        <v>1894</v>
      </c>
      <c r="D516" s="909" t="s">
        <v>218</v>
      </c>
      <c r="E516" s="888" t="s">
        <v>2406</v>
      </c>
      <c r="F516" s="888" t="s">
        <v>219</v>
      </c>
    </row>
    <row r="517" spans="1:6" ht="15.6" customHeight="1" x14ac:dyDescent="0.25">
      <c r="A517" s="5" t="s">
        <v>35</v>
      </c>
      <c r="B517" s="888" t="s">
        <v>2076</v>
      </c>
      <c r="C517" s="888" t="s">
        <v>1894</v>
      </c>
      <c r="D517" s="888" t="s">
        <v>2481</v>
      </c>
      <c r="E517" s="888" t="s">
        <v>2406</v>
      </c>
      <c r="F517" s="888" t="s">
        <v>222</v>
      </c>
    </row>
    <row r="518" spans="1:6" ht="15.6" customHeight="1" x14ac:dyDescent="0.25">
      <c r="A518" s="18" t="s">
        <v>36</v>
      </c>
      <c r="B518" s="888" t="s">
        <v>2078</v>
      </c>
      <c r="C518" s="888" t="s">
        <v>1894</v>
      </c>
      <c r="D518" s="888" t="s">
        <v>2482</v>
      </c>
      <c r="E518" s="888" t="s">
        <v>2406</v>
      </c>
      <c r="F518" s="888" t="s">
        <v>225</v>
      </c>
    </row>
    <row r="519" spans="1:6" ht="15.6" customHeight="1" x14ac:dyDescent="0.25">
      <c r="A519" s="18" t="s">
        <v>37</v>
      </c>
      <c r="B519" s="888" t="s">
        <v>2079</v>
      </c>
      <c r="C519" s="888" t="s">
        <v>1894</v>
      </c>
      <c r="D519" s="888" t="s">
        <v>2483</v>
      </c>
      <c r="E519" s="888" t="s">
        <v>2406</v>
      </c>
      <c r="F519" s="888" t="s">
        <v>228</v>
      </c>
    </row>
    <row r="520" spans="1:6" ht="15.6" customHeight="1" x14ac:dyDescent="0.25">
      <c r="A520" s="435" t="s">
        <v>57</v>
      </c>
      <c r="B520" s="435"/>
      <c r="C520" s="435"/>
      <c r="D520" s="435"/>
      <c r="E520" s="435"/>
      <c r="F520" s="435"/>
    </row>
    <row r="521" spans="1:6" ht="15.6" customHeight="1" x14ac:dyDescent="0.25">
      <c r="A521" s="5" t="s">
        <v>39</v>
      </c>
      <c r="B521" s="888" t="s">
        <v>2080</v>
      </c>
      <c r="C521" s="888" t="s">
        <v>1894</v>
      </c>
      <c r="D521" s="888" t="s">
        <v>230</v>
      </c>
      <c r="E521" s="888" t="s">
        <v>2406</v>
      </c>
      <c r="F521" s="888" t="s">
        <v>231</v>
      </c>
    </row>
    <row r="522" spans="1:6" ht="15.6" customHeight="1" x14ac:dyDescent="0.25">
      <c r="A522" s="5" t="s">
        <v>38</v>
      </c>
      <c r="B522" s="897" t="s">
        <v>2081</v>
      </c>
      <c r="C522" s="897" t="s">
        <v>1894</v>
      </c>
      <c r="D522" s="909" t="s">
        <v>230</v>
      </c>
      <c r="E522" s="888" t="s">
        <v>2406</v>
      </c>
      <c r="F522" s="888" t="s">
        <v>231</v>
      </c>
    </row>
    <row r="523" spans="1:6" ht="15.6" customHeight="1" x14ac:dyDescent="0.25">
      <c r="A523" s="72" t="s">
        <v>40</v>
      </c>
      <c r="B523" s="897" t="s">
        <v>2082</v>
      </c>
      <c r="C523" s="897" t="s">
        <v>1894</v>
      </c>
      <c r="D523" s="897" t="s">
        <v>234</v>
      </c>
      <c r="E523" s="888" t="s">
        <v>2406</v>
      </c>
      <c r="F523" s="888" t="s">
        <v>235</v>
      </c>
    </row>
    <row r="524" spans="1:6" ht="15.6" customHeight="1" x14ac:dyDescent="0.25">
      <c r="A524" s="72" t="s">
        <v>41</v>
      </c>
      <c r="B524" s="897" t="s">
        <v>2083</v>
      </c>
      <c r="C524" s="897" t="s">
        <v>1894</v>
      </c>
      <c r="D524" s="888" t="s">
        <v>237</v>
      </c>
      <c r="E524" s="888" t="s">
        <v>2406</v>
      </c>
      <c r="F524" s="888" t="s">
        <v>238</v>
      </c>
    </row>
    <row r="525" spans="1:6" ht="15.6" customHeight="1" x14ac:dyDescent="0.25">
      <c r="A525" s="645" t="s">
        <v>2662</v>
      </c>
      <c r="B525" s="572"/>
      <c r="C525" s="14"/>
      <c r="D525" s="14"/>
      <c r="E525" s="14"/>
      <c r="F525" s="14"/>
    </row>
    <row r="526" spans="1:6" ht="15.6" customHeight="1" x14ac:dyDescent="0.25">
      <c r="A526" s="5" t="s">
        <v>34</v>
      </c>
      <c r="B526" s="1074"/>
      <c r="C526" s="1074"/>
      <c r="D526" s="1074"/>
      <c r="E526" s="1074"/>
      <c r="F526" s="1074"/>
    </row>
    <row r="527" spans="1:6" ht="15.6" customHeight="1" x14ac:dyDescent="0.25">
      <c r="A527" s="5" t="s">
        <v>35</v>
      </c>
      <c r="B527" s="1074"/>
      <c r="C527" s="1074"/>
      <c r="D527" s="1074"/>
      <c r="E527" s="1074"/>
      <c r="F527" s="1074"/>
    </row>
    <row r="528" spans="1:6" ht="15.6" customHeight="1" x14ac:dyDescent="0.25">
      <c r="A528" s="5" t="s">
        <v>36</v>
      </c>
      <c r="B528" s="1074"/>
      <c r="C528" s="1074"/>
      <c r="D528" s="1074"/>
      <c r="E528" s="1074"/>
      <c r="F528" s="1074"/>
    </row>
    <row r="529" spans="1:6" ht="15.6" customHeight="1" x14ac:dyDescent="0.25">
      <c r="A529" s="5" t="s">
        <v>37</v>
      </c>
      <c r="B529" s="1074"/>
      <c r="C529" s="1074"/>
      <c r="D529" s="1074"/>
      <c r="E529" s="1074"/>
      <c r="F529" s="1074"/>
    </row>
    <row r="530" spans="1:6" ht="15.6" customHeight="1" x14ac:dyDescent="0.25">
      <c r="A530" s="435" t="s">
        <v>57</v>
      </c>
      <c r="B530" s="1074"/>
      <c r="C530" s="1074"/>
      <c r="D530" s="1074"/>
      <c r="E530" s="1074"/>
      <c r="F530" s="1074"/>
    </row>
    <row r="531" spans="1:6" ht="15.6" customHeight="1" x14ac:dyDescent="0.25">
      <c r="A531" s="5" t="s">
        <v>39</v>
      </c>
      <c r="B531" s="1074"/>
      <c r="C531" s="1074"/>
      <c r="D531" s="1074"/>
      <c r="E531" s="1074"/>
      <c r="F531" s="1074"/>
    </row>
    <row r="532" spans="1:6" ht="15.6" customHeight="1" x14ac:dyDescent="0.25">
      <c r="A532" s="5" t="s">
        <v>38</v>
      </c>
      <c r="B532" s="32"/>
      <c r="C532" s="32" t="s">
        <v>1991</v>
      </c>
      <c r="D532" s="74"/>
      <c r="E532" s="38"/>
      <c r="F532" s="5"/>
    </row>
    <row r="533" spans="1:6" ht="15.6" customHeight="1" x14ac:dyDescent="0.25">
      <c r="A533" s="72" t="s">
        <v>40</v>
      </c>
      <c r="B533" s="1182" t="s">
        <v>2165</v>
      </c>
      <c r="C533" s="1183" t="s">
        <v>1988</v>
      </c>
      <c r="D533" s="1147"/>
      <c r="E533" s="1147"/>
      <c r="F533" s="1147"/>
    </row>
    <row r="534" spans="1:6" ht="15.6" customHeight="1" x14ac:dyDescent="0.25">
      <c r="A534" s="72" t="s">
        <v>41</v>
      </c>
      <c r="B534" s="1182" t="s">
        <v>2165</v>
      </c>
      <c r="C534" s="1183" t="s">
        <v>1988</v>
      </c>
      <c r="D534" s="1147"/>
      <c r="E534" s="1147"/>
      <c r="F534" s="1147"/>
    </row>
    <row r="535" spans="1:6" ht="15.6" customHeight="1" x14ac:dyDescent="0.25">
      <c r="A535" s="645" t="s">
        <v>2663</v>
      </c>
      <c r="B535" s="572"/>
      <c r="C535" s="14"/>
      <c r="D535" s="14"/>
      <c r="E535" s="14"/>
      <c r="F535" s="14"/>
    </row>
    <row r="536" spans="1:6" x14ac:dyDescent="0.25">
      <c r="A536" s="70" t="s">
        <v>34</v>
      </c>
      <c r="B536" s="1074"/>
      <c r="C536" s="1074"/>
      <c r="D536" s="1074"/>
      <c r="E536" s="1074"/>
      <c r="F536" s="1074"/>
    </row>
    <row r="537" spans="1:6" x14ac:dyDescent="0.25">
      <c r="A537" s="70" t="s">
        <v>35</v>
      </c>
      <c r="B537" s="1074"/>
      <c r="C537" s="1074"/>
      <c r="D537" s="1074"/>
      <c r="E537" s="1074"/>
      <c r="F537" s="1074"/>
    </row>
    <row r="538" spans="1:6" x14ac:dyDescent="0.25">
      <c r="A538" s="70" t="s">
        <v>36</v>
      </c>
      <c r="B538" s="1074"/>
      <c r="C538" s="1074"/>
      <c r="D538" s="1074"/>
      <c r="E538" s="1074"/>
      <c r="F538" s="1074"/>
    </row>
    <row r="539" spans="1:6" x14ac:dyDescent="0.25">
      <c r="A539" s="70" t="s">
        <v>37</v>
      </c>
      <c r="B539" s="1074"/>
      <c r="C539" s="1074"/>
      <c r="D539" s="1074"/>
      <c r="E539" s="1074"/>
      <c r="F539" s="1074"/>
    </row>
    <row r="540" spans="1:6" ht="15.6" customHeight="1" x14ac:dyDescent="0.25">
      <c r="A540" s="435" t="s">
        <v>57</v>
      </c>
      <c r="B540" s="1074"/>
      <c r="C540" s="1074"/>
      <c r="D540" s="1074"/>
      <c r="E540" s="1074"/>
      <c r="F540" s="1074"/>
    </row>
    <row r="541" spans="1:6" ht="15.6" customHeight="1" x14ac:dyDescent="0.25">
      <c r="A541" s="5" t="s">
        <v>39</v>
      </c>
      <c r="B541" s="1074"/>
      <c r="C541" s="1074"/>
      <c r="D541" s="1074"/>
      <c r="E541" s="1074"/>
      <c r="F541" s="1074"/>
    </row>
    <row r="542" spans="1:6" ht="15.6" customHeight="1" x14ac:dyDescent="0.25">
      <c r="A542" s="5" t="s">
        <v>38</v>
      </c>
      <c r="B542" s="1074"/>
      <c r="C542" s="1074"/>
      <c r="D542" s="1074"/>
      <c r="E542" s="1074"/>
      <c r="F542" s="1074"/>
    </row>
    <row r="543" spans="1:6" ht="15.6" customHeight="1" x14ac:dyDescent="0.25">
      <c r="A543" s="72" t="s">
        <v>40</v>
      </c>
      <c r="B543" s="1074"/>
      <c r="C543" s="1074"/>
      <c r="D543" s="1074"/>
      <c r="E543" s="1074"/>
      <c r="F543" s="1074"/>
    </row>
    <row r="544" spans="1:6" ht="15.6" customHeight="1" x14ac:dyDescent="0.25">
      <c r="A544" s="72" t="s">
        <v>41</v>
      </c>
      <c r="B544" s="1074"/>
      <c r="C544" s="1074"/>
      <c r="D544" s="1074"/>
      <c r="E544" s="1074"/>
      <c r="F544" s="1074"/>
    </row>
    <row r="545" spans="1:6" ht="15.6" customHeight="1" x14ac:dyDescent="0.25">
      <c r="A545" s="645" t="s">
        <v>2664</v>
      </c>
      <c r="B545" s="572"/>
      <c r="C545" s="14"/>
      <c r="D545" s="14"/>
      <c r="E545" s="14"/>
      <c r="F545" s="14"/>
    </row>
    <row r="546" spans="1:6" ht="15.6" customHeight="1" x14ac:dyDescent="0.25">
      <c r="A546" s="5" t="s">
        <v>34</v>
      </c>
      <c r="B546" s="1213" t="s">
        <v>3127</v>
      </c>
      <c r="C546" s="1213" t="s">
        <v>53</v>
      </c>
      <c r="D546" s="1213" t="s">
        <v>3125</v>
      </c>
      <c r="E546" s="1241" t="s">
        <v>74</v>
      </c>
      <c r="F546" s="1241" t="s">
        <v>3126</v>
      </c>
    </row>
    <row r="547" spans="1:6" ht="15.6" customHeight="1" x14ac:dyDescent="0.25">
      <c r="A547" s="5" t="s">
        <v>35</v>
      </c>
      <c r="B547" s="1213" t="s">
        <v>3128</v>
      </c>
      <c r="C547" s="1213" t="s">
        <v>53</v>
      </c>
      <c r="D547" s="1213" t="s">
        <v>3125</v>
      </c>
      <c r="E547" s="1241" t="s">
        <v>74</v>
      </c>
      <c r="F547" s="1241" t="s">
        <v>3126</v>
      </c>
    </row>
    <row r="548" spans="1:6" ht="15.6" customHeight="1" x14ac:dyDescent="0.25">
      <c r="A548" s="5" t="s">
        <v>36</v>
      </c>
      <c r="B548" s="1207" t="s">
        <v>3130</v>
      </c>
      <c r="C548" s="1207" t="s">
        <v>53</v>
      </c>
      <c r="D548" s="1207" t="s">
        <v>3129</v>
      </c>
      <c r="E548" s="1242" t="s">
        <v>74</v>
      </c>
      <c r="F548" s="1242" t="s">
        <v>3126</v>
      </c>
    </row>
    <row r="549" spans="1:6" ht="15.6" customHeight="1" x14ac:dyDescent="0.25">
      <c r="A549" s="5" t="s">
        <v>37</v>
      </c>
      <c r="B549" s="1207" t="s">
        <v>3131</v>
      </c>
      <c r="C549" s="1243" t="s">
        <v>53</v>
      </c>
      <c r="D549" s="1243" t="s">
        <v>3129</v>
      </c>
      <c r="E549" s="1242" t="s">
        <v>74</v>
      </c>
      <c r="F549" s="1242" t="s">
        <v>3126</v>
      </c>
    </row>
    <row r="550" spans="1:6" ht="15.6" customHeight="1" x14ac:dyDescent="0.25">
      <c r="A550" s="435" t="s">
        <v>57</v>
      </c>
      <c r="B550" s="601"/>
      <c r="C550" s="601"/>
      <c r="D550" s="601"/>
      <c r="E550" s="552"/>
      <c r="F550" s="436"/>
    </row>
    <row r="551" spans="1:6" ht="15.6" customHeight="1" x14ac:dyDescent="0.25">
      <c r="A551" s="18" t="s">
        <v>39</v>
      </c>
      <c r="B551" s="815" t="s">
        <v>2067</v>
      </c>
      <c r="C551" s="1305" t="s">
        <v>20</v>
      </c>
      <c r="D551" s="1306" t="s">
        <v>413</v>
      </c>
      <c r="E551" s="834" t="s">
        <v>2172</v>
      </c>
      <c r="F551" s="834" t="s">
        <v>2380</v>
      </c>
    </row>
    <row r="552" spans="1:6" ht="15.6" customHeight="1" x14ac:dyDescent="0.25">
      <c r="A552" s="18" t="s">
        <v>38</v>
      </c>
      <c r="B552" s="1307" t="s">
        <v>2068</v>
      </c>
      <c r="C552" s="815" t="s">
        <v>20</v>
      </c>
      <c r="D552" s="1308" t="s">
        <v>416</v>
      </c>
      <c r="E552" s="834" t="s">
        <v>2172</v>
      </c>
      <c r="F552" s="834" t="s">
        <v>2381</v>
      </c>
    </row>
    <row r="553" spans="1:6" ht="15.6" customHeight="1" x14ac:dyDescent="0.25">
      <c r="A553" s="72" t="s">
        <v>40</v>
      </c>
      <c r="B553" s="1155" t="s">
        <v>2165</v>
      </c>
      <c r="C553" s="1155" t="s">
        <v>1988</v>
      </c>
      <c r="D553" s="32"/>
      <c r="E553" s="61"/>
      <c r="F553" s="61"/>
    </row>
    <row r="554" spans="1:6" ht="15.6" customHeight="1" x14ac:dyDescent="0.25">
      <c r="A554" s="72" t="s">
        <v>41</v>
      </c>
      <c r="B554" s="1148" t="s">
        <v>2164</v>
      </c>
      <c r="C554" s="1148" t="s">
        <v>1986</v>
      </c>
      <c r="D554" s="61"/>
      <c r="E554" s="61"/>
      <c r="F554" s="61"/>
    </row>
    <row r="555" spans="1:6" ht="15.6" customHeight="1" x14ac:dyDescent="0.25">
      <c r="A555" s="59" t="s">
        <v>2671</v>
      </c>
      <c r="B555" s="59"/>
      <c r="C555" s="59"/>
      <c r="D555" s="59"/>
      <c r="E555" s="59"/>
      <c r="F555" s="59"/>
    </row>
    <row r="556" spans="1:6" ht="15.6" customHeight="1" x14ac:dyDescent="0.25">
      <c r="A556" s="11" t="s">
        <v>3</v>
      </c>
      <c r="B556" s="11"/>
      <c r="C556" s="11"/>
      <c r="D556" s="11"/>
      <c r="E556" s="12"/>
      <c r="F556" s="11"/>
    </row>
    <row r="557" spans="1:6" x14ac:dyDescent="0.25">
      <c r="A557" s="645" t="s">
        <v>2666</v>
      </c>
      <c r="B557" s="572"/>
      <c r="C557" s="14"/>
      <c r="D557" s="14"/>
      <c r="E557" s="14"/>
      <c r="F557" s="14"/>
    </row>
    <row r="558" spans="1:6" ht="15.6" customHeight="1" x14ac:dyDescent="0.25">
      <c r="A558" s="5" t="s">
        <v>34</v>
      </c>
      <c r="B558" s="85" t="s">
        <v>2166</v>
      </c>
      <c r="C558" s="720" t="s">
        <v>1</v>
      </c>
      <c r="D558" s="1422" t="s">
        <v>2365</v>
      </c>
      <c r="E558" s="85" t="s">
        <v>1350</v>
      </c>
      <c r="F558" s="741" t="s">
        <v>1599</v>
      </c>
    </row>
    <row r="559" spans="1:6" ht="15.6" customHeight="1" x14ac:dyDescent="0.25">
      <c r="A559" s="5" t="s">
        <v>35</v>
      </c>
      <c r="B559" s="85" t="s">
        <v>2167</v>
      </c>
      <c r="C559" s="720" t="s">
        <v>1</v>
      </c>
      <c r="D559" s="741" t="s">
        <v>2366</v>
      </c>
      <c r="E559" s="724" t="s">
        <v>1350</v>
      </c>
      <c r="F559" s="741" t="s">
        <v>1599</v>
      </c>
    </row>
    <row r="560" spans="1:6" ht="15.6" customHeight="1" x14ac:dyDescent="0.25">
      <c r="A560" s="5" t="s">
        <v>36</v>
      </c>
      <c r="B560" s="1313" t="s">
        <v>2069</v>
      </c>
      <c r="C560" s="1313" t="s">
        <v>20</v>
      </c>
      <c r="D560" s="1314" t="s">
        <v>422</v>
      </c>
      <c r="E560" s="855" t="s">
        <v>2172</v>
      </c>
      <c r="F560" s="1314" t="s">
        <v>2382</v>
      </c>
    </row>
    <row r="561" spans="1:6" ht="15.6" customHeight="1" x14ac:dyDescent="0.25">
      <c r="A561" s="5" t="s">
        <v>37</v>
      </c>
      <c r="B561" s="1313" t="s">
        <v>2070</v>
      </c>
      <c r="C561" s="1313" t="s">
        <v>20</v>
      </c>
      <c r="D561" s="1314" t="s">
        <v>425</v>
      </c>
      <c r="E561" s="855" t="s">
        <v>2172</v>
      </c>
      <c r="F561" s="1314" t="s">
        <v>2383</v>
      </c>
    </row>
    <row r="562" spans="1:6" ht="15.6" customHeight="1" x14ac:dyDescent="0.25">
      <c r="A562" s="435" t="s">
        <v>57</v>
      </c>
      <c r="B562" s="436"/>
      <c r="C562" s="436"/>
      <c r="D562" s="551"/>
      <c r="E562" s="552"/>
      <c r="F562" s="436"/>
    </row>
    <row r="563" spans="1:6" ht="15.6" customHeight="1" x14ac:dyDescent="0.25">
      <c r="A563" s="5" t="s">
        <v>39</v>
      </c>
      <c r="B563" s="986" t="s">
        <v>2386</v>
      </c>
      <c r="C563" s="986" t="s">
        <v>5</v>
      </c>
      <c r="D563" s="986" t="s">
        <v>1269</v>
      </c>
      <c r="E563" s="986" t="s">
        <v>1170</v>
      </c>
      <c r="F563" s="986" t="s">
        <v>3003</v>
      </c>
    </row>
    <row r="564" spans="1:6" ht="15.6" customHeight="1" x14ac:dyDescent="0.25">
      <c r="A564" s="5" t="s">
        <v>38</v>
      </c>
      <c r="B564" s="32"/>
      <c r="C564" s="32" t="s">
        <v>1991</v>
      </c>
      <c r="D564" s="32"/>
      <c r="E564" s="32"/>
      <c r="F564" s="32"/>
    </row>
    <row r="565" spans="1:6" ht="15.6" customHeight="1" x14ac:dyDescent="0.25">
      <c r="A565" s="72" t="s">
        <v>40</v>
      </c>
      <c r="B565" s="1148" t="s">
        <v>2163</v>
      </c>
      <c r="C565" s="1147" t="s">
        <v>1990</v>
      </c>
      <c r="D565" s="75"/>
      <c r="E565" s="75"/>
      <c r="F565" s="75"/>
    </row>
    <row r="566" spans="1:6" ht="15.6" customHeight="1" x14ac:dyDescent="0.25">
      <c r="A566" s="72" t="s">
        <v>41</v>
      </c>
      <c r="B566" s="1148" t="s">
        <v>2163</v>
      </c>
      <c r="C566" s="1147" t="s">
        <v>1990</v>
      </c>
      <c r="D566" s="75"/>
      <c r="E566" s="75"/>
      <c r="F566" s="75"/>
    </row>
    <row r="567" spans="1:6" ht="15.6" customHeight="1" x14ac:dyDescent="0.25">
      <c r="A567" s="645" t="s">
        <v>2667</v>
      </c>
      <c r="B567" s="572"/>
      <c r="C567" s="14"/>
      <c r="D567" s="14"/>
      <c r="E567" s="14"/>
      <c r="F567" s="14"/>
    </row>
    <row r="568" spans="1:6" ht="15.6" customHeight="1" x14ac:dyDescent="0.25">
      <c r="A568" s="5" t="s">
        <v>34</v>
      </c>
      <c r="B568" s="1622" t="s">
        <v>3188</v>
      </c>
      <c r="C568" s="1623"/>
      <c r="D568" s="5"/>
      <c r="E568" s="5"/>
      <c r="F568" s="5"/>
    </row>
    <row r="569" spans="1:6" ht="15.6" customHeight="1" x14ac:dyDescent="0.25">
      <c r="A569" s="5" t="s">
        <v>35</v>
      </c>
      <c r="B569" s="1624"/>
      <c r="C569" s="1625"/>
      <c r="D569" s="5"/>
      <c r="E569" s="5"/>
      <c r="F569" s="5"/>
    </row>
    <row r="570" spans="1:6" ht="15.6" customHeight="1" x14ac:dyDescent="0.25">
      <c r="A570" s="18" t="s">
        <v>36</v>
      </c>
      <c r="B570" s="1624"/>
      <c r="C570" s="1625"/>
      <c r="D570" s="72"/>
      <c r="E570" s="72"/>
      <c r="F570" s="72"/>
    </row>
    <row r="571" spans="1:6" ht="15.6" customHeight="1" x14ac:dyDescent="0.25">
      <c r="A571" s="18" t="s">
        <v>37</v>
      </c>
      <c r="B571" s="1624"/>
      <c r="C571" s="1625"/>
      <c r="D571" s="72"/>
      <c r="E571" s="72"/>
      <c r="F571" s="72"/>
    </row>
    <row r="572" spans="1:6" ht="15.6" customHeight="1" x14ac:dyDescent="0.25">
      <c r="A572" s="435" t="s">
        <v>57</v>
      </c>
      <c r="B572" s="1624"/>
      <c r="C572" s="1625"/>
      <c r="D572" s="551"/>
      <c r="E572" s="552"/>
      <c r="F572" s="436"/>
    </row>
    <row r="573" spans="1:6" ht="15.6" customHeight="1" x14ac:dyDescent="0.25">
      <c r="A573" s="5" t="s">
        <v>39</v>
      </c>
      <c r="B573" s="1624"/>
      <c r="C573" s="1625"/>
      <c r="D573" s="5"/>
      <c r="E573" s="5"/>
      <c r="F573" s="5"/>
    </row>
    <row r="574" spans="1:6" ht="15.6" customHeight="1" x14ac:dyDescent="0.25">
      <c r="A574" s="5" t="s">
        <v>38</v>
      </c>
      <c r="B574" s="1624"/>
      <c r="C574" s="1625"/>
      <c r="D574" s="5"/>
      <c r="E574" s="5"/>
      <c r="F574" s="5"/>
    </row>
    <row r="575" spans="1:6" ht="15.6" customHeight="1" x14ac:dyDescent="0.25">
      <c r="A575" s="72" t="s">
        <v>40</v>
      </c>
      <c r="B575" s="1624"/>
      <c r="C575" s="1625"/>
      <c r="D575" s="72"/>
      <c r="E575" s="72"/>
      <c r="F575" s="72"/>
    </row>
    <row r="576" spans="1:6" ht="15.6" customHeight="1" x14ac:dyDescent="0.25">
      <c r="A576" s="72" t="s">
        <v>41</v>
      </c>
      <c r="B576" s="1626"/>
      <c r="C576" s="1627"/>
      <c r="D576" s="72"/>
      <c r="E576" s="72"/>
      <c r="F576" s="72"/>
    </row>
    <row r="577" spans="1:6" ht="15.6" customHeight="1" x14ac:dyDescent="0.25">
      <c r="A577" s="645" t="s">
        <v>2668</v>
      </c>
      <c r="B577" s="15"/>
      <c r="C577" s="15"/>
      <c r="D577" s="14"/>
      <c r="E577" s="14"/>
      <c r="F577" s="14"/>
    </row>
    <row r="578" spans="1:6" ht="15.6" customHeight="1" x14ac:dyDescent="0.25">
      <c r="A578" s="5" t="s">
        <v>34</v>
      </c>
      <c r="B578" s="85" t="s">
        <v>2367</v>
      </c>
      <c r="C578" s="720" t="s">
        <v>1</v>
      </c>
      <c r="D578" s="1422" t="s">
        <v>2368</v>
      </c>
      <c r="E578" s="724" t="s">
        <v>1350</v>
      </c>
      <c r="F578" s="741" t="s">
        <v>2369</v>
      </c>
    </row>
    <row r="579" spans="1:6" ht="15.6" customHeight="1" x14ac:dyDescent="0.25">
      <c r="A579" s="5" t="s">
        <v>35</v>
      </c>
      <c r="B579" s="85" t="s">
        <v>2370</v>
      </c>
      <c r="C579" s="720" t="s">
        <v>1</v>
      </c>
      <c r="D579" s="741" t="s">
        <v>2371</v>
      </c>
      <c r="E579" s="724" t="s">
        <v>1350</v>
      </c>
      <c r="F579" s="741" t="s">
        <v>1602</v>
      </c>
    </row>
    <row r="580" spans="1:6" ht="15.6" customHeight="1" x14ac:dyDescent="0.25">
      <c r="A580" s="5" t="s">
        <v>36</v>
      </c>
    </row>
    <row r="581" spans="1:6" ht="15.6" customHeight="1" x14ac:dyDescent="0.25">
      <c r="A581" s="5" t="s">
        <v>37</v>
      </c>
    </row>
    <row r="582" spans="1:6" ht="15.6" customHeight="1" x14ac:dyDescent="0.25">
      <c r="A582" s="435" t="s">
        <v>57</v>
      </c>
      <c r="B582" s="435"/>
      <c r="C582" s="435"/>
      <c r="D582" s="551"/>
      <c r="E582" s="552"/>
      <c r="F582" s="436"/>
    </row>
    <row r="583" spans="1:6" ht="15.6" customHeight="1" x14ac:dyDescent="0.25">
      <c r="A583" s="5" t="s">
        <v>39</v>
      </c>
      <c r="B583" s="32"/>
      <c r="C583" s="25" t="s">
        <v>1991</v>
      </c>
      <c r="D583" s="74"/>
      <c r="E583" s="38"/>
      <c r="F583" s="5"/>
    </row>
    <row r="584" spans="1:6" ht="15.6" customHeight="1" x14ac:dyDescent="0.25">
      <c r="A584" s="5" t="s">
        <v>38</v>
      </c>
      <c r="B584" s="32"/>
      <c r="C584" s="25" t="s">
        <v>1991</v>
      </c>
      <c r="D584" s="74"/>
      <c r="E584" s="38"/>
      <c r="F584" s="5"/>
    </row>
    <row r="585" spans="1:6" ht="15.6" customHeight="1" x14ac:dyDescent="0.25">
      <c r="A585" s="72" t="s">
        <v>40</v>
      </c>
      <c r="B585" s="1182" t="s">
        <v>2165</v>
      </c>
      <c r="C585" s="1183" t="s">
        <v>1988</v>
      </c>
      <c r="D585" s="79"/>
      <c r="E585" s="79"/>
      <c r="F585" s="79"/>
    </row>
    <row r="586" spans="1:6" ht="15.6" customHeight="1" x14ac:dyDescent="0.25">
      <c r="A586" s="72" t="s">
        <v>41</v>
      </c>
      <c r="B586" s="1182" t="s">
        <v>2165</v>
      </c>
      <c r="C586" s="1183" t="s">
        <v>1988</v>
      </c>
      <c r="D586" s="79"/>
      <c r="E586" s="79"/>
      <c r="F586" s="79"/>
    </row>
    <row r="587" spans="1:6" ht="15.6" customHeight="1" x14ac:dyDescent="0.25">
      <c r="A587" s="645" t="s">
        <v>2669</v>
      </c>
      <c r="B587" s="572"/>
      <c r="C587" s="14"/>
      <c r="D587" s="14"/>
      <c r="E587" s="14"/>
      <c r="F587" s="14"/>
    </row>
    <row r="588" spans="1:6" x14ac:dyDescent="0.25">
      <c r="A588" s="70" t="s">
        <v>34</v>
      </c>
      <c r="B588" s="848" t="s">
        <v>2016</v>
      </c>
      <c r="C588" s="849" t="s">
        <v>1896</v>
      </c>
      <c r="D588" s="850"/>
      <c r="E588" s="851" t="s">
        <v>1327</v>
      </c>
      <c r="F588" s="16"/>
    </row>
    <row r="589" spans="1:6" x14ac:dyDescent="0.25">
      <c r="A589" s="70" t="s">
        <v>35</v>
      </c>
      <c r="B589" s="848" t="s">
        <v>2016</v>
      </c>
      <c r="C589" s="849" t="s">
        <v>1896</v>
      </c>
      <c r="D589" s="850"/>
      <c r="E589" s="851" t="s">
        <v>1327</v>
      </c>
      <c r="F589" s="16"/>
    </row>
    <row r="590" spans="1:6" x14ac:dyDescent="0.25">
      <c r="A590" s="70" t="s">
        <v>36</v>
      </c>
      <c r="B590" s="849" t="s">
        <v>2015</v>
      </c>
      <c r="C590" s="849" t="s">
        <v>1898</v>
      </c>
      <c r="D590" s="850"/>
      <c r="E590" s="852" t="s">
        <v>1899</v>
      </c>
      <c r="F590" s="587"/>
    </row>
    <row r="591" spans="1:6" x14ac:dyDescent="0.25">
      <c r="A591" s="70" t="s">
        <v>37</v>
      </c>
      <c r="B591" s="849" t="s">
        <v>2015</v>
      </c>
      <c r="C591" s="849" t="s">
        <v>1898</v>
      </c>
      <c r="D591" s="850"/>
      <c r="E591" s="852" t="s">
        <v>1899</v>
      </c>
      <c r="F591" s="587"/>
    </row>
    <row r="592" spans="1:6" ht="15.6" customHeight="1" x14ac:dyDescent="0.25">
      <c r="A592" s="435" t="s">
        <v>57</v>
      </c>
      <c r="B592" s="435"/>
      <c r="C592" s="435"/>
      <c r="D592" s="435"/>
      <c r="E592" s="435"/>
      <c r="F592" s="436"/>
    </row>
    <row r="593" spans="1:6" ht="15.6" customHeight="1" x14ac:dyDescent="0.25">
      <c r="A593" s="5" t="s">
        <v>39</v>
      </c>
      <c r="B593" s="718" t="s">
        <v>2762</v>
      </c>
      <c r="C593" s="768" t="s">
        <v>3206</v>
      </c>
      <c r="D593" s="718" t="s">
        <v>2763</v>
      </c>
      <c r="E593" s="727" t="s">
        <v>1340</v>
      </c>
      <c r="F593" s="718" t="s">
        <v>3243</v>
      </c>
    </row>
    <row r="594" spans="1:6" ht="15.6" customHeight="1" x14ac:dyDescent="0.25">
      <c r="A594" s="5" t="s">
        <v>38</v>
      </c>
      <c r="B594" s="718" t="s">
        <v>2765</v>
      </c>
      <c r="C594" s="770" t="s">
        <v>3206</v>
      </c>
      <c r="D594" s="718" t="s">
        <v>3203</v>
      </c>
      <c r="E594" s="727" t="s">
        <v>1340</v>
      </c>
      <c r="F594" s="764" t="s">
        <v>3208</v>
      </c>
    </row>
    <row r="595" spans="1:6" ht="15.6" customHeight="1" x14ac:dyDescent="0.25">
      <c r="A595" s="72" t="s">
        <v>40</v>
      </c>
      <c r="B595" s="718" t="s">
        <v>2762</v>
      </c>
      <c r="C595" s="727" t="s">
        <v>3207</v>
      </c>
      <c r="D595" s="718" t="s">
        <v>2763</v>
      </c>
      <c r="E595" s="727" t="s">
        <v>1340</v>
      </c>
      <c r="F595" s="718" t="s">
        <v>3243</v>
      </c>
    </row>
    <row r="596" spans="1:6" ht="15.6" customHeight="1" x14ac:dyDescent="0.25">
      <c r="A596" s="72" t="s">
        <v>41</v>
      </c>
      <c r="B596" s="718" t="s">
        <v>2765</v>
      </c>
      <c r="C596" s="769" t="s">
        <v>3207</v>
      </c>
      <c r="D596" s="718" t="s">
        <v>3203</v>
      </c>
      <c r="E596" s="727" t="s">
        <v>1340</v>
      </c>
      <c r="F596" s="764" t="s">
        <v>3208</v>
      </c>
    </row>
    <row r="597" spans="1:6" ht="15.6" customHeight="1" x14ac:dyDescent="0.25">
      <c r="A597" s="645" t="s">
        <v>2670</v>
      </c>
      <c r="B597" s="572"/>
      <c r="C597" s="14"/>
      <c r="D597" s="14"/>
      <c r="E597" s="14"/>
      <c r="F597" s="14"/>
    </row>
    <row r="598" spans="1:6" ht="15.6" customHeight="1" x14ac:dyDescent="0.25">
      <c r="A598" s="5" t="s">
        <v>34</v>
      </c>
      <c r="B598" s="727" t="s">
        <v>2768</v>
      </c>
      <c r="C598" s="768" t="s">
        <v>3206</v>
      </c>
      <c r="D598" s="768" t="s">
        <v>2766</v>
      </c>
      <c r="E598" s="768" t="s">
        <v>1340</v>
      </c>
      <c r="F598" s="768" t="s">
        <v>3242</v>
      </c>
    </row>
    <row r="599" spans="1:6" ht="15.6" customHeight="1" x14ac:dyDescent="0.25">
      <c r="A599" s="5" t="s">
        <v>35</v>
      </c>
      <c r="B599" s="769" t="s">
        <v>2770</v>
      </c>
      <c r="C599" s="770" t="s">
        <v>3206</v>
      </c>
      <c r="D599" s="771" t="s">
        <v>3240</v>
      </c>
      <c r="E599" s="770" t="s">
        <v>1340</v>
      </c>
      <c r="F599" s="770" t="s">
        <v>3241</v>
      </c>
    </row>
    <row r="600" spans="1:6" ht="15.6" customHeight="1" x14ac:dyDescent="0.25">
      <c r="A600" s="5" t="s">
        <v>36</v>
      </c>
      <c r="B600" s="727" t="s">
        <v>2768</v>
      </c>
      <c r="C600" s="727" t="s">
        <v>3207</v>
      </c>
      <c r="D600" s="768" t="s">
        <v>2766</v>
      </c>
      <c r="E600" s="727" t="s">
        <v>1340</v>
      </c>
      <c r="F600" s="727" t="s">
        <v>3242</v>
      </c>
    </row>
    <row r="601" spans="1:6" ht="15.6" customHeight="1" x14ac:dyDescent="0.25">
      <c r="A601" s="5" t="s">
        <v>37</v>
      </c>
      <c r="B601" s="727" t="s">
        <v>2770</v>
      </c>
      <c r="C601" s="769" t="s">
        <v>3207</v>
      </c>
      <c r="D601" s="771" t="s">
        <v>3240</v>
      </c>
      <c r="E601" s="727" t="s">
        <v>1340</v>
      </c>
      <c r="F601" s="770" t="s">
        <v>3241</v>
      </c>
    </row>
    <row r="602" spans="1:6" ht="15.6" customHeight="1" x14ac:dyDescent="0.25">
      <c r="A602" s="435" t="s">
        <v>57</v>
      </c>
      <c r="B602" s="435"/>
      <c r="C602" s="435"/>
      <c r="D602" s="435"/>
      <c r="E602" s="435"/>
      <c r="F602" s="436"/>
    </row>
    <row r="603" spans="1:6" ht="15.6" customHeight="1" x14ac:dyDescent="0.25">
      <c r="A603" s="18" t="s">
        <v>39</v>
      </c>
      <c r="B603" s="5"/>
      <c r="C603" s="25" t="s">
        <v>1991</v>
      </c>
      <c r="D603" s="21"/>
      <c r="E603" s="562"/>
      <c r="F603" s="32"/>
    </row>
    <row r="604" spans="1:6" ht="15.6" customHeight="1" x14ac:dyDescent="0.25">
      <c r="A604" s="18" t="s">
        <v>38</v>
      </c>
      <c r="B604" s="5"/>
      <c r="C604" s="25" t="s">
        <v>1991</v>
      </c>
      <c r="D604" s="21"/>
      <c r="E604" s="562"/>
      <c r="F604" s="32"/>
    </row>
    <row r="605" spans="1:6" ht="15.6" customHeight="1" x14ac:dyDescent="0.25">
      <c r="A605" s="72" t="s">
        <v>40</v>
      </c>
      <c r="B605" s="1148" t="s">
        <v>2164</v>
      </c>
      <c r="C605" s="1148" t="s">
        <v>1986</v>
      </c>
      <c r="D605" s="61"/>
      <c r="E605" s="61"/>
      <c r="F605" s="61"/>
    </row>
    <row r="606" spans="1:6" ht="15.6" customHeight="1" x14ac:dyDescent="0.25">
      <c r="A606" s="72" t="s">
        <v>41</v>
      </c>
      <c r="B606" s="1148" t="s">
        <v>2164</v>
      </c>
      <c r="C606" s="1148" t="s">
        <v>1986</v>
      </c>
      <c r="D606" s="61"/>
      <c r="E606" s="61"/>
      <c r="F606" s="61"/>
    </row>
    <row r="607" spans="1:6" ht="15.6" customHeight="1" x14ac:dyDescent="0.25">
      <c r="A607" s="59" t="s">
        <v>2677</v>
      </c>
      <c r="B607" s="59"/>
      <c r="C607" s="59"/>
      <c r="D607" s="59"/>
      <c r="E607" s="59"/>
      <c r="F607" s="59"/>
    </row>
    <row r="608" spans="1:6" ht="15.6" customHeight="1" x14ac:dyDescent="0.25">
      <c r="A608" s="11" t="s">
        <v>3</v>
      </c>
      <c r="B608" s="11"/>
      <c r="C608" s="11"/>
      <c r="D608" s="11"/>
      <c r="E608" s="12"/>
      <c r="F608" s="11"/>
    </row>
    <row r="609" spans="1:6" ht="15.6" customHeight="1" x14ac:dyDescent="0.25">
      <c r="A609" s="645" t="s">
        <v>2672</v>
      </c>
      <c r="B609" s="572"/>
      <c r="C609" s="14"/>
      <c r="D609" s="14"/>
      <c r="E609" s="14"/>
      <c r="F609" s="14"/>
    </row>
    <row r="610" spans="1:6" ht="15.6" customHeight="1" x14ac:dyDescent="0.25">
      <c r="A610" s="5" t="s">
        <v>34</v>
      </c>
      <c r="B610" s="1074"/>
      <c r="C610" s="1074"/>
      <c r="D610" s="1074"/>
      <c r="E610" s="1074"/>
      <c r="F610" s="1074"/>
    </row>
    <row r="611" spans="1:6" ht="15.6" customHeight="1" x14ac:dyDescent="0.25">
      <c r="A611" s="5" t="s">
        <v>35</v>
      </c>
      <c r="B611" s="1074"/>
      <c r="C611" s="1074"/>
      <c r="D611" s="1074"/>
      <c r="E611" s="1074"/>
      <c r="F611" s="1074"/>
    </row>
    <row r="612" spans="1:6" ht="15.6" customHeight="1" x14ac:dyDescent="0.25">
      <c r="A612" s="5" t="s">
        <v>36</v>
      </c>
      <c r="B612" s="1074"/>
      <c r="C612" s="1074"/>
      <c r="D612" s="1074"/>
      <c r="E612" s="1074"/>
      <c r="F612" s="1074"/>
    </row>
    <row r="613" spans="1:6" ht="15.6" customHeight="1" x14ac:dyDescent="0.25">
      <c r="A613" s="5" t="s">
        <v>37</v>
      </c>
      <c r="B613" s="1074"/>
      <c r="C613" s="1074"/>
      <c r="D613" s="1074"/>
      <c r="E613" s="1074"/>
      <c r="F613" s="1074"/>
    </row>
    <row r="614" spans="1:6" ht="15.6" customHeight="1" x14ac:dyDescent="0.25">
      <c r="A614" s="435" t="s">
        <v>57</v>
      </c>
      <c r="B614" s="1074"/>
      <c r="C614" s="1074"/>
      <c r="D614" s="1074"/>
      <c r="E614" s="1074"/>
      <c r="F614" s="1074"/>
    </row>
    <row r="615" spans="1:6" ht="15.6" customHeight="1" x14ac:dyDescent="0.25">
      <c r="A615" s="5" t="s">
        <v>39</v>
      </c>
      <c r="B615" s="1074"/>
      <c r="C615" s="1074"/>
      <c r="D615" s="1074"/>
      <c r="E615" s="1074"/>
      <c r="F615" s="1074"/>
    </row>
    <row r="616" spans="1:6" ht="15.6" customHeight="1" x14ac:dyDescent="0.25">
      <c r="A616" s="5" t="s">
        <v>38</v>
      </c>
      <c r="B616" s="1074"/>
      <c r="C616" s="1074"/>
      <c r="D616" s="1074"/>
      <c r="E616" s="1074"/>
      <c r="F616" s="1074"/>
    </row>
    <row r="617" spans="1:6" ht="15.6" customHeight="1" x14ac:dyDescent="0.25">
      <c r="A617" s="72" t="s">
        <v>40</v>
      </c>
      <c r="B617" s="5"/>
      <c r="C617" s="5"/>
      <c r="D617" s="5"/>
      <c r="E617" s="5"/>
      <c r="F617" s="5"/>
    </row>
    <row r="618" spans="1:6" ht="15.6" customHeight="1" x14ac:dyDescent="0.25">
      <c r="A618" s="72" t="s">
        <v>41</v>
      </c>
      <c r="B618" s="5"/>
      <c r="C618" s="5"/>
      <c r="D618" s="5"/>
      <c r="E618" s="5"/>
      <c r="F618" s="5"/>
    </row>
    <row r="619" spans="1:6" ht="15.6" customHeight="1" x14ac:dyDescent="0.25">
      <c r="A619" s="645" t="s">
        <v>2673</v>
      </c>
      <c r="B619" s="572"/>
      <c r="C619" s="14"/>
      <c r="D619" s="14"/>
      <c r="E619" s="14"/>
      <c r="F619" s="14"/>
    </row>
    <row r="620" spans="1:6" ht="15.6" customHeight="1" x14ac:dyDescent="0.25">
      <c r="A620" s="5" t="s">
        <v>34</v>
      </c>
      <c r="B620" s="1074"/>
      <c r="C620" s="1074"/>
      <c r="D620" s="1074"/>
      <c r="E620" s="1074"/>
      <c r="F620" s="1074"/>
    </row>
    <row r="621" spans="1:6" ht="15.6" customHeight="1" x14ac:dyDescent="0.25">
      <c r="A621" s="5" t="s">
        <v>35</v>
      </c>
      <c r="B621" s="1074"/>
      <c r="C621" s="1074"/>
      <c r="D621" s="1074"/>
      <c r="E621" s="1074"/>
      <c r="F621" s="1074"/>
    </row>
    <row r="622" spans="1:6" ht="15.6" customHeight="1" x14ac:dyDescent="0.25">
      <c r="A622" s="18" t="s">
        <v>36</v>
      </c>
      <c r="B622" s="1074"/>
      <c r="C622" s="1074"/>
      <c r="D622" s="1074"/>
      <c r="E622" s="1074"/>
      <c r="F622" s="1074"/>
    </row>
    <row r="623" spans="1:6" ht="15.6" customHeight="1" x14ac:dyDescent="0.25">
      <c r="A623" s="18" t="s">
        <v>37</v>
      </c>
      <c r="B623" s="1074"/>
      <c r="C623" s="1074"/>
      <c r="D623" s="1074"/>
      <c r="E623" s="1074"/>
      <c r="F623" s="1074"/>
    </row>
    <row r="624" spans="1:6" ht="15.6" customHeight="1" x14ac:dyDescent="0.25">
      <c r="A624" s="435" t="s">
        <v>57</v>
      </c>
      <c r="B624" s="551"/>
      <c r="C624" s="551"/>
      <c r="D624" s="551"/>
      <c r="E624" s="551"/>
      <c r="F624" s="551"/>
    </row>
    <row r="625" spans="1:6" ht="15.6" customHeight="1" x14ac:dyDescent="0.25">
      <c r="A625" s="5" t="s">
        <v>39</v>
      </c>
      <c r="B625" s="1726" t="s">
        <v>3189</v>
      </c>
      <c r="C625" s="1727"/>
      <c r="D625" s="72"/>
      <c r="E625" s="72"/>
      <c r="F625" s="72"/>
    </row>
    <row r="626" spans="1:6" ht="15.6" customHeight="1" x14ac:dyDescent="0.25">
      <c r="A626" s="5" t="s">
        <v>38</v>
      </c>
      <c r="B626" s="1728"/>
      <c r="C626" s="1729"/>
      <c r="D626" s="72"/>
      <c r="E626" s="72"/>
      <c r="F626" s="72"/>
    </row>
    <row r="627" spans="1:6" ht="15.6" customHeight="1" x14ac:dyDescent="0.25">
      <c r="A627" s="72" t="s">
        <v>40</v>
      </c>
      <c r="B627" s="1728"/>
      <c r="C627" s="1729"/>
      <c r="D627" s="61"/>
      <c r="E627" s="61"/>
      <c r="F627" s="61"/>
    </row>
    <row r="628" spans="1:6" ht="15.6" customHeight="1" x14ac:dyDescent="0.25">
      <c r="A628" s="72" t="s">
        <v>41</v>
      </c>
      <c r="B628" s="1730"/>
      <c r="C628" s="1731"/>
      <c r="D628" s="61"/>
      <c r="E628" s="61"/>
      <c r="F628" s="61"/>
    </row>
    <row r="629" spans="1:6" ht="15.6" customHeight="1" x14ac:dyDescent="0.25">
      <c r="A629" s="645" t="s">
        <v>2674</v>
      </c>
      <c r="B629" s="572"/>
      <c r="C629" s="14"/>
      <c r="D629" s="14"/>
      <c r="E629" s="14"/>
      <c r="F629" s="14"/>
    </row>
    <row r="630" spans="1:6" ht="15.6" customHeight="1" x14ac:dyDescent="0.25">
      <c r="A630" s="5" t="s">
        <v>34</v>
      </c>
      <c r="B630" s="1726" t="s">
        <v>3190</v>
      </c>
      <c r="C630" s="1727"/>
      <c r="D630" s="100"/>
      <c r="E630" s="100"/>
      <c r="F630" s="100"/>
    </row>
    <row r="631" spans="1:6" ht="15.6" customHeight="1" x14ac:dyDescent="0.25">
      <c r="A631" s="5" t="s">
        <v>35</v>
      </c>
      <c r="B631" s="1728"/>
      <c r="C631" s="1729"/>
      <c r="D631" s="100"/>
      <c r="E631" s="100"/>
      <c r="F631" s="100"/>
    </row>
    <row r="632" spans="1:6" ht="15.6" customHeight="1" x14ac:dyDescent="0.25">
      <c r="A632" s="5" t="s">
        <v>36</v>
      </c>
      <c r="B632" s="1728"/>
      <c r="C632" s="1729"/>
      <c r="D632" s="100"/>
      <c r="E632" s="100"/>
      <c r="F632" s="100"/>
    </row>
    <row r="633" spans="1:6" ht="15.6" customHeight="1" x14ac:dyDescent="0.25">
      <c r="A633" s="5" t="s">
        <v>37</v>
      </c>
      <c r="B633" s="1728"/>
      <c r="C633" s="1729"/>
      <c r="D633" s="100"/>
      <c r="E633" s="100"/>
      <c r="F633" s="100"/>
    </row>
    <row r="634" spans="1:6" ht="15.6" customHeight="1" x14ac:dyDescent="0.25">
      <c r="A634" s="435" t="s">
        <v>57</v>
      </c>
      <c r="B634" s="1728"/>
      <c r="C634" s="1729"/>
      <c r="D634" s="551"/>
      <c r="E634" s="551"/>
      <c r="F634" s="551"/>
    </row>
    <row r="635" spans="1:6" ht="15.6" customHeight="1" x14ac:dyDescent="0.25">
      <c r="A635" s="5" t="s">
        <v>39</v>
      </c>
      <c r="B635" s="1728"/>
      <c r="C635" s="1729"/>
      <c r="D635" s="72"/>
      <c r="E635" s="72"/>
      <c r="F635" s="72"/>
    </row>
    <row r="636" spans="1:6" ht="15.6" customHeight="1" x14ac:dyDescent="0.25">
      <c r="A636" s="5" t="s">
        <v>38</v>
      </c>
      <c r="B636" s="1728"/>
      <c r="C636" s="1729"/>
      <c r="D636" s="72"/>
      <c r="E636" s="72"/>
      <c r="F636" s="72"/>
    </row>
    <row r="637" spans="1:6" ht="15.6" customHeight="1" x14ac:dyDescent="0.25">
      <c r="A637" s="72" t="s">
        <v>40</v>
      </c>
      <c r="B637" s="1728"/>
      <c r="C637" s="1729"/>
      <c r="D637" s="61"/>
      <c r="E637" s="61"/>
      <c r="F637" s="61"/>
    </row>
    <row r="638" spans="1:6" ht="15.6" customHeight="1" x14ac:dyDescent="0.25">
      <c r="A638" s="72" t="s">
        <v>41</v>
      </c>
      <c r="B638" s="1730"/>
      <c r="C638" s="1731"/>
      <c r="D638" s="61"/>
      <c r="E638" s="61"/>
      <c r="F638" s="61"/>
    </row>
    <row r="639" spans="1:6" ht="15.6" customHeight="1" x14ac:dyDescent="0.25">
      <c r="A639" s="645" t="s">
        <v>2675</v>
      </c>
      <c r="B639" s="572"/>
      <c r="C639" s="14"/>
      <c r="D639" s="14"/>
      <c r="E639" s="14"/>
      <c r="F639" s="14"/>
    </row>
    <row r="640" spans="1:6" x14ac:dyDescent="0.25">
      <c r="A640" s="70" t="s">
        <v>34</v>
      </c>
      <c r="B640" s="1726" t="s">
        <v>3191</v>
      </c>
      <c r="C640" s="1727"/>
      <c r="D640" s="100"/>
      <c r="E640" s="100"/>
      <c r="F640" s="100"/>
    </row>
    <row r="641" spans="1:6" x14ac:dyDescent="0.25">
      <c r="A641" s="70" t="s">
        <v>35</v>
      </c>
      <c r="B641" s="1728"/>
      <c r="C641" s="1729"/>
      <c r="D641" s="100"/>
      <c r="E641" s="100"/>
      <c r="F641" s="100"/>
    </row>
    <row r="642" spans="1:6" x14ac:dyDescent="0.25">
      <c r="A642" s="70" t="s">
        <v>36</v>
      </c>
      <c r="B642" s="1728"/>
      <c r="C642" s="1729"/>
      <c r="D642" s="100"/>
      <c r="E642" s="100"/>
      <c r="F642" s="100"/>
    </row>
    <row r="643" spans="1:6" x14ac:dyDescent="0.25">
      <c r="A643" s="70" t="s">
        <v>37</v>
      </c>
      <c r="B643" s="1728"/>
      <c r="C643" s="1729"/>
      <c r="D643" s="100"/>
      <c r="E643" s="100"/>
      <c r="F643" s="100"/>
    </row>
    <row r="644" spans="1:6" ht="15.6" customHeight="1" x14ac:dyDescent="0.25">
      <c r="A644" s="435" t="s">
        <v>57</v>
      </c>
      <c r="B644" s="1728"/>
      <c r="C644" s="1729"/>
      <c r="D644" s="551"/>
      <c r="E644" s="551"/>
      <c r="F644" s="551"/>
    </row>
    <row r="645" spans="1:6" ht="15.6" customHeight="1" x14ac:dyDescent="0.25">
      <c r="A645" s="5" t="s">
        <v>39</v>
      </c>
      <c r="B645" s="1728"/>
      <c r="C645" s="1729"/>
      <c r="D645" s="72"/>
      <c r="E645" s="72"/>
      <c r="F645" s="72"/>
    </row>
    <row r="646" spans="1:6" ht="15.6" customHeight="1" x14ac:dyDescent="0.25">
      <c r="A646" s="5" t="s">
        <v>38</v>
      </c>
      <c r="B646" s="1728"/>
      <c r="C646" s="1729"/>
      <c r="D646" s="72"/>
      <c r="E646" s="72"/>
      <c r="F646" s="72"/>
    </row>
    <row r="647" spans="1:6" ht="15.6" customHeight="1" x14ac:dyDescent="0.25">
      <c r="A647" s="72" t="s">
        <v>40</v>
      </c>
      <c r="B647" s="1728"/>
      <c r="C647" s="1729"/>
      <c r="D647" s="61"/>
      <c r="E647" s="61"/>
      <c r="F647" s="61"/>
    </row>
    <row r="648" spans="1:6" ht="15.6" customHeight="1" x14ac:dyDescent="0.25">
      <c r="A648" s="72" t="s">
        <v>41</v>
      </c>
      <c r="B648" s="1730"/>
      <c r="C648" s="1731"/>
      <c r="D648" s="61"/>
      <c r="E648" s="61"/>
      <c r="F648" s="61"/>
    </row>
    <row r="649" spans="1:6" ht="15.6" customHeight="1" x14ac:dyDescent="0.25">
      <c r="A649" s="645" t="s">
        <v>2676</v>
      </c>
      <c r="B649" s="572"/>
      <c r="C649" s="14"/>
      <c r="D649" s="14"/>
      <c r="E649" s="14"/>
      <c r="F649" s="14"/>
    </row>
    <row r="650" spans="1:6" ht="15.6" customHeight="1" x14ac:dyDescent="0.25">
      <c r="A650" s="5" t="s">
        <v>34</v>
      </c>
      <c r="B650" s="1726" t="s">
        <v>3192</v>
      </c>
      <c r="C650" s="1727"/>
      <c r="D650" s="100"/>
      <c r="E650" s="100"/>
      <c r="F650" s="100"/>
    </row>
    <row r="651" spans="1:6" ht="23.45" customHeight="1" x14ac:dyDescent="0.25">
      <c r="A651" s="5" t="s">
        <v>35</v>
      </c>
      <c r="B651" s="1728"/>
      <c r="C651" s="1729"/>
      <c r="D651" s="100"/>
      <c r="E651" s="100"/>
      <c r="F651" s="100"/>
    </row>
    <row r="652" spans="1:6" ht="15.6" customHeight="1" x14ac:dyDescent="0.25">
      <c r="A652" s="5" t="s">
        <v>36</v>
      </c>
      <c r="B652" s="1728"/>
      <c r="C652" s="1729"/>
      <c r="D652" s="100"/>
      <c r="E652" s="100"/>
      <c r="F652" s="100"/>
    </row>
    <row r="653" spans="1:6" ht="15.6" customHeight="1" x14ac:dyDescent="0.25">
      <c r="A653" s="5" t="s">
        <v>37</v>
      </c>
      <c r="B653" s="1728"/>
      <c r="C653" s="1729"/>
      <c r="D653" s="100"/>
      <c r="E653" s="100"/>
      <c r="F653" s="100"/>
    </row>
    <row r="654" spans="1:6" ht="15.6" customHeight="1" x14ac:dyDescent="0.25">
      <c r="A654" s="435" t="s">
        <v>57</v>
      </c>
      <c r="B654" s="1728"/>
      <c r="C654" s="1729"/>
      <c r="D654" s="551"/>
      <c r="E654" s="551"/>
      <c r="F654" s="551"/>
    </row>
    <row r="655" spans="1:6" ht="15.6" customHeight="1" x14ac:dyDescent="0.25">
      <c r="A655" s="18" t="s">
        <v>39</v>
      </c>
      <c r="B655" s="1728"/>
      <c r="C655" s="1729"/>
      <c r="D655" s="72"/>
      <c r="E655" s="72"/>
      <c r="F655" s="72"/>
    </row>
    <row r="656" spans="1:6" ht="15.6" customHeight="1" x14ac:dyDescent="0.25">
      <c r="A656" s="18" t="s">
        <v>38</v>
      </c>
      <c r="B656" s="1728"/>
      <c r="C656" s="1729"/>
      <c r="D656" s="72"/>
      <c r="E656" s="72"/>
      <c r="F656" s="72"/>
    </row>
    <row r="657" spans="1:6" ht="15.6" customHeight="1" x14ac:dyDescent="0.25">
      <c r="A657" s="72" t="s">
        <v>40</v>
      </c>
      <c r="B657" s="1728"/>
      <c r="C657" s="1729"/>
      <c r="D657" s="61"/>
      <c r="E657" s="61"/>
      <c r="F657" s="61"/>
    </row>
    <row r="658" spans="1:6" ht="15.6" customHeight="1" x14ac:dyDescent="0.25">
      <c r="A658" s="72" t="s">
        <v>41</v>
      </c>
      <c r="B658" s="1730"/>
      <c r="C658" s="1731"/>
      <c r="D658" s="61"/>
      <c r="E658" s="61"/>
      <c r="F658" s="61"/>
    </row>
    <row r="659" spans="1:6" x14ac:dyDescent="0.25">
      <c r="A659" s="59" t="s">
        <v>2683</v>
      </c>
      <c r="B659" s="59"/>
      <c r="C659" s="59"/>
      <c r="D659" s="59"/>
      <c r="E659" s="59"/>
      <c r="F659" s="59"/>
    </row>
    <row r="660" spans="1:6" x14ac:dyDescent="0.25">
      <c r="A660" s="11" t="s">
        <v>3</v>
      </c>
      <c r="B660" s="11"/>
      <c r="C660" s="11"/>
      <c r="D660" s="11"/>
      <c r="E660" s="12"/>
      <c r="F660" s="11"/>
    </row>
    <row r="661" spans="1:6" x14ac:dyDescent="0.25">
      <c r="A661" s="645" t="s">
        <v>2678</v>
      </c>
      <c r="B661" s="572"/>
      <c r="C661" s="14"/>
      <c r="D661" s="14"/>
      <c r="E661" s="14"/>
      <c r="F661" s="14"/>
    </row>
    <row r="662" spans="1:6" x14ac:dyDescent="0.25">
      <c r="A662" s="5" t="s">
        <v>34</v>
      </c>
      <c r="B662" s="1074"/>
      <c r="C662" s="1074"/>
      <c r="D662" s="1074"/>
      <c r="E662" s="1074"/>
      <c r="F662" s="1074"/>
    </row>
    <row r="663" spans="1:6" x14ac:dyDescent="0.25">
      <c r="A663" s="5" t="s">
        <v>35</v>
      </c>
      <c r="B663" s="1074"/>
      <c r="C663" s="1074"/>
      <c r="D663" s="1074"/>
      <c r="E663" s="1074"/>
      <c r="F663" s="1074"/>
    </row>
    <row r="664" spans="1:6" x14ac:dyDescent="0.25">
      <c r="A664" s="5" t="s">
        <v>36</v>
      </c>
      <c r="B664" s="1074"/>
      <c r="C664" s="1074"/>
      <c r="D664" s="1074"/>
      <c r="E664" s="1074"/>
      <c r="F664" s="1074"/>
    </row>
    <row r="665" spans="1:6" x14ac:dyDescent="0.25">
      <c r="A665" s="5" t="s">
        <v>37</v>
      </c>
      <c r="B665" s="1074"/>
      <c r="C665" s="1074"/>
      <c r="D665" s="1074"/>
      <c r="E665" s="1074"/>
      <c r="F665" s="1074"/>
    </row>
    <row r="666" spans="1:6" x14ac:dyDescent="0.25">
      <c r="A666" s="435" t="s">
        <v>57</v>
      </c>
      <c r="B666" s="435"/>
      <c r="C666" s="435"/>
      <c r="D666" s="435"/>
      <c r="E666" s="435"/>
      <c r="F666" s="435"/>
    </row>
    <row r="667" spans="1:6" x14ac:dyDescent="0.25">
      <c r="A667" s="5" t="s">
        <v>39</v>
      </c>
      <c r="B667" s="5"/>
      <c r="C667" s="72" t="s">
        <v>1991</v>
      </c>
      <c r="D667" s="5"/>
      <c r="E667" s="5"/>
      <c r="F667" s="5"/>
    </row>
    <row r="668" spans="1:6" x14ac:dyDescent="0.25">
      <c r="A668" s="5" t="s">
        <v>38</v>
      </c>
      <c r="B668" s="5"/>
      <c r="C668" s="72" t="s">
        <v>1991</v>
      </c>
      <c r="D668" s="5"/>
      <c r="E668" s="5"/>
      <c r="F668" s="5"/>
    </row>
    <row r="669" spans="1:6" x14ac:dyDescent="0.25">
      <c r="A669" s="72" t="s">
        <v>40</v>
      </c>
      <c r="B669" s="72"/>
      <c r="C669" s="72" t="s">
        <v>1991</v>
      </c>
      <c r="D669" s="72"/>
      <c r="E669" s="72"/>
      <c r="F669" s="72"/>
    </row>
    <row r="670" spans="1:6" x14ac:dyDescent="0.25">
      <c r="A670" s="72" t="s">
        <v>41</v>
      </c>
      <c r="B670" s="72"/>
      <c r="C670" s="72" t="s">
        <v>1991</v>
      </c>
      <c r="D670" s="72"/>
      <c r="E670" s="72"/>
      <c r="F670" s="72"/>
    </row>
    <row r="671" spans="1:6" x14ac:dyDescent="0.25">
      <c r="A671" s="645" t="s">
        <v>2679</v>
      </c>
      <c r="B671" s="15"/>
      <c r="C671" s="15"/>
      <c r="D671" s="15"/>
      <c r="E671" s="15"/>
      <c r="F671" s="15"/>
    </row>
    <row r="672" spans="1:6" ht="15.75" customHeight="1" x14ac:dyDescent="0.25">
      <c r="A672" s="5" t="s">
        <v>34</v>
      </c>
      <c r="B672" s="32"/>
      <c r="C672" s="32"/>
      <c r="D672" s="32"/>
      <c r="E672" s="32"/>
      <c r="F672" s="32"/>
    </row>
    <row r="673" spans="1:6" ht="15.75" customHeight="1" x14ac:dyDescent="0.25">
      <c r="A673" s="5" t="s">
        <v>35</v>
      </c>
      <c r="B673" s="32"/>
      <c r="C673" s="32"/>
      <c r="D673" s="32"/>
      <c r="E673" s="32"/>
      <c r="F673" s="32"/>
    </row>
    <row r="674" spans="1:6" ht="15.75" customHeight="1" x14ac:dyDescent="0.25">
      <c r="A674" s="18" t="s">
        <v>36</v>
      </c>
      <c r="B674" s="32"/>
      <c r="C674" s="32"/>
      <c r="D674" s="32"/>
      <c r="E674" s="32"/>
      <c r="F674" s="32"/>
    </row>
    <row r="675" spans="1:6" ht="15.75" customHeight="1" x14ac:dyDescent="0.25">
      <c r="A675" s="18" t="s">
        <v>37</v>
      </c>
      <c r="B675" s="32"/>
      <c r="C675" s="32"/>
      <c r="D675" s="32"/>
      <c r="E675" s="32"/>
      <c r="F675" s="32"/>
    </row>
    <row r="676" spans="1:6" x14ac:dyDescent="0.25">
      <c r="A676" s="435" t="s">
        <v>57</v>
      </c>
      <c r="B676" s="435"/>
      <c r="C676" s="435"/>
      <c r="D676" s="435"/>
      <c r="E676" s="435"/>
      <c r="F676" s="435"/>
    </row>
    <row r="677" spans="1:6" ht="15.75" customHeight="1" x14ac:dyDescent="0.25">
      <c r="A677" s="5" t="s">
        <v>39</v>
      </c>
      <c r="B677" s="5"/>
      <c r="C677" s="5"/>
      <c r="D677" s="21"/>
      <c r="E677" s="21"/>
      <c r="F677" s="21"/>
    </row>
    <row r="678" spans="1:6" ht="15.75" customHeight="1" x14ac:dyDescent="0.25">
      <c r="A678" s="5" t="s">
        <v>38</v>
      </c>
      <c r="B678" s="5"/>
      <c r="C678" s="5"/>
      <c r="D678" s="21"/>
      <c r="E678" s="21"/>
      <c r="F678" s="21"/>
    </row>
    <row r="679" spans="1:6" ht="15.75" customHeight="1" x14ac:dyDescent="0.25">
      <c r="A679" s="72" t="s">
        <v>40</v>
      </c>
      <c r="B679" s="72"/>
      <c r="C679" s="72"/>
      <c r="D679" s="61"/>
      <c r="E679" s="61"/>
      <c r="F679" s="61"/>
    </row>
    <row r="680" spans="1:6" ht="15.75" customHeight="1" x14ac:dyDescent="0.25">
      <c r="A680" s="72" t="s">
        <v>41</v>
      </c>
      <c r="B680" s="72"/>
      <c r="C680" s="72"/>
      <c r="D680" s="61"/>
      <c r="E680" s="61"/>
      <c r="F680" s="61"/>
    </row>
    <row r="681" spans="1:6" x14ac:dyDescent="0.25">
      <c r="A681" s="5" t="s">
        <v>2680</v>
      </c>
      <c r="B681" s="15"/>
      <c r="C681" s="15"/>
      <c r="D681" s="15"/>
      <c r="E681" s="15"/>
      <c r="F681" s="15"/>
    </row>
    <row r="682" spans="1:6" ht="15.75" customHeight="1" x14ac:dyDescent="0.25">
      <c r="A682" s="5" t="s">
        <v>34</v>
      </c>
      <c r="B682" s="5"/>
      <c r="C682" s="5"/>
      <c r="D682" s="5"/>
      <c r="E682" s="32"/>
      <c r="F682" s="32"/>
    </row>
    <row r="683" spans="1:6" ht="15.75" customHeight="1" x14ac:dyDescent="0.25">
      <c r="A683" s="72" t="s">
        <v>35</v>
      </c>
      <c r="B683" s="72"/>
      <c r="C683" s="72"/>
      <c r="D683" s="72"/>
      <c r="E683" s="32"/>
      <c r="F683" s="32"/>
    </row>
    <row r="684" spans="1:6" ht="15.75" customHeight="1" x14ac:dyDescent="0.25">
      <c r="A684" s="72" t="s">
        <v>36</v>
      </c>
      <c r="B684" s="72"/>
      <c r="C684" s="72"/>
      <c r="D684" s="72"/>
      <c r="E684" s="32"/>
      <c r="F684" s="32"/>
    </row>
    <row r="685" spans="1:6" ht="15.75" customHeight="1" x14ac:dyDescent="0.25">
      <c r="A685" s="5" t="s">
        <v>37</v>
      </c>
      <c r="B685" s="32"/>
      <c r="C685" s="32"/>
      <c r="D685" s="32"/>
      <c r="E685" s="32"/>
      <c r="F685" s="32"/>
    </row>
    <row r="686" spans="1:6" x14ac:dyDescent="0.25">
      <c r="A686" s="435" t="s">
        <v>57</v>
      </c>
      <c r="B686" s="435"/>
      <c r="C686" s="435"/>
      <c r="D686" s="435"/>
      <c r="E686" s="435"/>
      <c r="F686" s="435"/>
    </row>
    <row r="687" spans="1:6" ht="15.75" customHeight="1" x14ac:dyDescent="0.25">
      <c r="A687" s="5" t="s">
        <v>39</v>
      </c>
      <c r="B687" s="21"/>
      <c r="C687" s="21"/>
      <c r="D687" s="21"/>
      <c r="E687" s="21"/>
      <c r="F687" s="21"/>
    </row>
    <row r="688" spans="1:6" ht="15.75" customHeight="1" x14ac:dyDescent="0.25">
      <c r="A688" s="5" t="s">
        <v>38</v>
      </c>
      <c r="B688" s="21"/>
      <c r="C688" s="21"/>
      <c r="D688" s="21"/>
      <c r="E688" s="21"/>
      <c r="F688" s="21"/>
    </row>
    <row r="689" spans="1:6" ht="15.75" customHeight="1" x14ac:dyDescent="0.25">
      <c r="A689" s="72" t="s">
        <v>40</v>
      </c>
      <c r="B689" s="61"/>
      <c r="C689" s="61"/>
      <c r="D689" s="61"/>
      <c r="E689" s="61"/>
      <c r="F689" s="61"/>
    </row>
    <row r="690" spans="1:6" ht="15.75" customHeight="1" x14ac:dyDescent="0.25">
      <c r="A690" s="72" t="s">
        <v>41</v>
      </c>
      <c r="B690" s="61"/>
      <c r="C690" s="61"/>
      <c r="D690" s="61"/>
      <c r="E690" s="61"/>
      <c r="F690" s="61"/>
    </row>
    <row r="691" spans="1:6" x14ac:dyDescent="0.25">
      <c r="A691" s="645" t="s">
        <v>2681</v>
      </c>
      <c r="B691" s="15"/>
      <c r="C691" s="15"/>
      <c r="D691" s="15"/>
      <c r="E691" s="15"/>
      <c r="F691" s="15"/>
    </row>
    <row r="692" spans="1:6" x14ac:dyDescent="0.25">
      <c r="A692" s="70" t="s">
        <v>34</v>
      </c>
      <c r="B692" s="32"/>
      <c r="C692" s="32"/>
      <c r="D692" s="32"/>
      <c r="E692" s="32"/>
      <c r="F692" s="32"/>
    </row>
    <row r="693" spans="1:6" x14ac:dyDescent="0.25">
      <c r="A693" s="70" t="s">
        <v>35</v>
      </c>
      <c r="B693" s="32"/>
      <c r="C693" s="32"/>
      <c r="D693" s="32"/>
      <c r="E693" s="32"/>
      <c r="F693" s="32"/>
    </row>
    <row r="694" spans="1:6" x14ac:dyDescent="0.25">
      <c r="A694" s="70" t="s">
        <v>36</v>
      </c>
      <c r="B694" s="32"/>
      <c r="C694" s="32"/>
      <c r="D694" s="32"/>
      <c r="E694" s="32"/>
      <c r="F694" s="32"/>
    </row>
    <row r="695" spans="1:6" x14ac:dyDescent="0.25">
      <c r="A695" s="70" t="s">
        <v>37</v>
      </c>
      <c r="B695" s="32"/>
      <c r="C695" s="32"/>
      <c r="D695" s="32"/>
      <c r="E695" s="32"/>
      <c r="F695" s="32"/>
    </row>
    <row r="696" spans="1:6" x14ac:dyDescent="0.25">
      <c r="A696" s="435" t="s">
        <v>57</v>
      </c>
      <c r="B696" s="435"/>
      <c r="C696" s="435"/>
      <c r="D696" s="435"/>
      <c r="E696" s="435"/>
      <c r="F696" s="435"/>
    </row>
    <row r="697" spans="1:6" x14ac:dyDescent="0.25">
      <c r="A697" s="5" t="s">
        <v>39</v>
      </c>
      <c r="B697" s="21"/>
      <c r="C697" s="21"/>
      <c r="D697" s="21"/>
      <c r="E697" s="21"/>
      <c r="F697" s="21"/>
    </row>
    <row r="698" spans="1:6" x14ac:dyDescent="0.25">
      <c r="A698" s="5" t="s">
        <v>38</v>
      </c>
      <c r="B698" s="21"/>
      <c r="C698" s="21"/>
      <c r="D698" s="21"/>
      <c r="E698" s="21"/>
      <c r="F698" s="21"/>
    </row>
    <row r="699" spans="1:6" x14ac:dyDescent="0.25">
      <c r="A699" s="72" t="s">
        <v>40</v>
      </c>
      <c r="B699" s="61"/>
      <c r="C699" s="61"/>
      <c r="D699" s="61"/>
      <c r="E699" s="61"/>
      <c r="F699" s="61"/>
    </row>
    <row r="700" spans="1:6" x14ac:dyDescent="0.25">
      <c r="A700" s="72" t="s">
        <v>41</v>
      </c>
      <c r="B700" s="61"/>
      <c r="C700" s="61"/>
      <c r="D700" s="61"/>
      <c r="E700" s="61"/>
      <c r="F700" s="61"/>
    </row>
    <row r="701" spans="1:6" x14ac:dyDescent="0.25">
      <c r="A701" s="645" t="s">
        <v>2682</v>
      </c>
      <c r="B701" s="15"/>
      <c r="C701" s="15"/>
      <c r="D701" s="15"/>
      <c r="E701" s="15"/>
      <c r="F701" s="15"/>
    </row>
    <row r="702" spans="1:6" ht="15.75" customHeight="1" x14ac:dyDescent="0.25">
      <c r="A702" s="5" t="s">
        <v>34</v>
      </c>
      <c r="B702" s="32"/>
      <c r="C702" s="32"/>
      <c r="D702" s="32"/>
      <c r="E702" s="32"/>
      <c r="F702" s="32"/>
    </row>
    <row r="703" spans="1:6" ht="20.25" customHeight="1" x14ac:dyDescent="0.25">
      <c r="A703" s="5" t="s">
        <v>35</v>
      </c>
      <c r="B703" s="32"/>
      <c r="C703" s="32"/>
      <c r="D703" s="32"/>
      <c r="E703" s="32"/>
      <c r="F703" s="32"/>
    </row>
    <row r="704" spans="1:6" ht="20.25" customHeight="1" x14ac:dyDescent="0.25">
      <c r="A704" s="5" t="s">
        <v>36</v>
      </c>
      <c r="B704" s="32"/>
      <c r="C704" s="32"/>
      <c r="D704" s="32"/>
      <c r="E704" s="32"/>
      <c r="F704" s="32"/>
    </row>
    <row r="705" spans="1:6" ht="15.75" customHeight="1" x14ac:dyDescent="0.25">
      <c r="A705" s="5" t="s">
        <v>37</v>
      </c>
      <c r="B705" s="32"/>
      <c r="C705" s="32"/>
      <c r="D705" s="32"/>
      <c r="E705" s="32"/>
      <c r="F705" s="32"/>
    </row>
    <row r="706" spans="1:6" x14ac:dyDescent="0.25">
      <c r="A706" s="435" t="s">
        <v>57</v>
      </c>
      <c r="B706" s="435"/>
      <c r="C706" s="435"/>
      <c r="D706" s="435"/>
      <c r="E706" s="435"/>
      <c r="F706" s="435"/>
    </row>
    <row r="707" spans="1:6" x14ac:dyDescent="0.25">
      <c r="A707" s="18" t="s">
        <v>39</v>
      </c>
      <c r="B707" s="21"/>
      <c r="C707" s="21"/>
      <c r="D707" s="21"/>
      <c r="E707" s="21"/>
      <c r="F707" s="21"/>
    </row>
    <row r="708" spans="1:6" x14ac:dyDescent="0.25">
      <c r="A708" s="18" t="s">
        <v>38</v>
      </c>
      <c r="B708" s="21"/>
      <c r="C708" s="21"/>
      <c r="D708" s="21"/>
      <c r="E708" s="21"/>
      <c r="F708" s="21"/>
    </row>
    <row r="709" spans="1:6" x14ac:dyDescent="0.25">
      <c r="A709" s="72" t="s">
        <v>40</v>
      </c>
      <c r="B709" s="61"/>
      <c r="C709" s="61"/>
      <c r="D709" s="61"/>
      <c r="E709" s="61"/>
      <c r="F709" s="61"/>
    </row>
    <row r="710" spans="1:6" x14ac:dyDescent="0.25">
      <c r="A710" s="72" t="s">
        <v>41</v>
      </c>
      <c r="B710" s="61"/>
      <c r="C710" s="61"/>
      <c r="D710" s="61"/>
      <c r="E710" s="61"/>
      <c r="F710" s="61"/>
    </row>
    <row r="711" spans="1:6" x14ac:dyDescent="0.25">
      <c r="A711" s="59" t="s">
        <v>3276</v>
      </c>
      <c r="B711" s="59"/>
      <c r="C711" s="59"/>
      <c r="D711" s="59"/>
      <c r="E711" s="59"/>
      <c r="F711" s="59"/>
    </row>
    <row r="712" spans="1:6" x14ac:dyDescent="0.25">
      <c r="A712" s="11" t="s">
        <v>3</v>
      </c>
      <c r="B712" s="11"/>
      <c r="C712" s="11"/>
      <c r="D712" s="11"/>
      <c r="E712" s="11"/>
      <c r="F712" s="11"/>
    </row>
    <row r="713" spans="1:6" x14ac:dyDescent="0.25">
      <c r="A713" s="645" t="s">
        <v>61</v>
      </c>
      <c r="B713" s="645"/>
      <c r="C713" s="645"/>
      <c r="D713" s="645"/>
      <c r="E713" s="645"/>
      <c r="F713" s="645"/>
    </row>
    <row r="714" spans="1:6" x14ac:dyDescent="0.25">
      <c r="A714" s="5" t="s">
        <v>34</v>
      </c>
      <c r="B714" s="32"/>
      <c r="C714" s="32"/>
      <c r="D714" s="32"/>
      <c r="E714" s="32"/>
      <c r="F714" s="32"/>
    </row>
    <row r="715" spans="1:6" x14ac:dyDescent="0.25">
      <c r="A715" s="5" t="s">
        <v>35</v>
      </c>
      <c r="B715" s="32"/>
      <c r="C715" s="32"/>
      <c r="D715" s="32"/>
      <c r="E715" s="32"/>
      <c r="F715" s="32"/>
    </row>
    <row r="716" spans="1:6" x14ac:dyDescent="0.25">
      <c r="A716" s="5" t="s">
        <v>36</v>
      </c>
      <c r="B716" s="435"/>
      <c r="C716" s="435"/>
      <c r="D716" s="435"/>
      <c r="E716" s="435"/>
      <c r="F716" s="435"/>
    </row>
    <row r="717" spans="1:6" x14ac:dyDescent="0.25">
      <c r="A717" s="5" t="s">
        <v>37</v>
      </c>
      <c r="B717" s="21"/>
      <c r="C717" s="21"/>
      <c r="D717" s="21"/>
      <c r="E717" s="21"/>
      <c r="F717" s="21"/>
    </row>
    <row r="718" spans="1:6" x14ac:dyDescent="0.25">
      <c r="A718" s="435" t="s">
        <v>57</v>
      </c>
      <c r="B718" s="21"/>
      <c r="C718" s="21"/>
      <c r="D718" s="21"/>
      <c r="E718" s="21"/>
      <c r="F718" s="21"/>
    </row>
    <row r="719" spans="1:6" x14ac:dyDescent="0.25">
      <c r="A719" s="5" t="s">
        <v>39</v>
      </c>
      <c r="B719" s="61"/>
      <c r="C719" s="61"/>
      <c r="D719" s="61"/>
      <c r="E719" s="61"/>
      <c r="F719" s="61"/>
    </row>
    <row r="720" spans="1:6" x14ac:dyDescent="0.25">
      <c r="A720" s="5" t="s">
        <v>38</v>
      </c>
      <c r="B720" s="61"/>
      <c r="C720" s="61"/>
      <c r="D720" s="61"/>
      <c r="E720" s="61"/>
      <c r="F720" s="61"/>
    </row>
    <row r="721" spans="1:6" x14ac:dyDescent="0.25">
      <c r="A721" s="72" t="s">
        <v>40</v>
      </c>
      <c r="B721" s="32"/>
      <c r="C721" s="32"/>
      <c r="D721" s="32"/>
      <c r="E721" s="32"/>
      <c r="F721" s="32"/>
    </row>
    <row r="722" spans="1:6" x14ac:dyDescent="0.25">
      <c r="A722" s="72" t="s">
        <v>41</v>
      </c>
      <c r="B722" s="32"/>
      <c r="C722" s="32"/>
      <c r="D722" s="32"/>
      <c r="E722" s="32"/>
      <c r="F722" s="32"/>
    </row>
    <row r="723" spans="1:6" x14ac:dyDescent="0.25">
      <c r="A723" s="645" t="s">
        <v>62</v>
      </c>
      <c r="B723" s="572"/>
      <c r="C723" s="14"/>
      <c r="D723" s="14"/>
      <c r="E723" s="14"/>
      <c r="F723" s="14"/>
    </row>
    <row r="724" spans="1:6" x14ac:dyDescent="0.25">
      <c r="A724" s="5" t="s">
        <v>34</v>
      </c>
      <c r="B724" s="1662" t="s">
        <v>3252</v>
      </c>
      <c r="C724" s="1663"/>
      <c r="D724" s="1664"/>
      <c r="E724" s="38"/>
      <c r="F724" s="38"/>
    </row>
    <row r="725" spans="1:6" x14ac:dyDescent="0.25">
      <c r="A725" s="5" t="s">
        <v>35</v>
      </c>
      <c r="B725" s="1665"/>
      <c r="C725" s="1666"/>
      <c r="D725" s="1667"/>
      <c r="E725" s="38"/>
      <c r="F725" s="38"/>
    </row>
    <row r="726" spans="1:6" x14ac:dyDescent="0.25">
      <c r="A726" s="18" t="s">
        <v>36</v>
      </c>
      <c r="B726" s="1665"/>
      <c r="C726" s="1666"/>
      <c r="D726" s="1667"/>
      <c r="E726" s="38"/>
      <c r="F726" s="38"/>
    </row>
    <row r="727" spans="1:6" x14ac:dyDescent="0.25">
      <c r="A727" s="18" t="s">
        <v>37</v>
      </c>
      <c r="B727" s="1668"/>
      <c r="C727" s="1669"/>
      <c r="D727" s="1670"/>
      <c r="E727" s="38"/>
      <c r="F727" s="32"/>
    </row>
    <row r="728" spans="1:6" x14ac:dyDescent="0.25">
      <c r="A728" s="435" t="s">
        <v>57</v>
      </c>
      <c r="B728" s="436"/>
      <c r="C728" s="436"/>
      <c r="D728" s="551"/>
      <c r="E728" s="552"/>
      <c r="F728" s="436"/>
    </row>
    <row r="729" spans="1:6" x14ac:dyDescent="0.25">
      <c r="A729" s="5" t="s">
        <v>39</v>
      </c>
      <c r="B729" s="1732" t="s">
        <v>3250</v>
      </c>
      <c r="C729" s="1733"/>
      <c r="D729" s="1734"/>
      <c r="E729" s="682"/>
      <c r="F729" s="681"/>
    </row>
    <row r="730" spans="1:6" x14ac:dyDescent="0.25">
      <c r="A730" s="5" t="s">
        <v>38</v>
      </c>
      <c r="B730" s="1735"/>
      <c r="C730" s="1736"/>
      <c r="D730" s="1737"/>
      <c r="E730" s="682"/>
      <c r="F730" s="681"/>
    </row>
    <row r="731" spans="1:6" x14ac:dyDescent="0.25">
      <c r="A731" s="72" t="s">
        <v>40</v>
      </c>
      <c r="B731" s="1735"/>
      <c r="C731" s="1736"/>
      <c r="D731" s="1737"/>
      <c r="E731" s="682"/>
      <c r="F731" s="681"/>
    </row>
    <row r="732" spans="1:6" x14ac:dyDescent="0.25">
      <c r="A732" s="72" t="s">
        <v>41</v>
      </c>
      <c r="B732" s="1738"/>
      <c r="C732" s="1739"/>
      <c r="D732" s="1740"/>
      <c r="E732" s="682"/>
      <c r="F732" s="681"/>
    </row>
    <row r="733" spans="1:6" x14ac:dyDescent="0.25">
      <c r="A733" s="645" t="s">
        <v>63</v>
      </c>
      <c r="B733" s="572"/>
      <c r="C733" s="14"/>
      <c r="D733" s="14"/>
      <c r="E733" s="14"/>
      <c r="F733" s="14"/>
    </row>
    <row r="734" spans="1:6" x14ac:dyDescent="0.25">
      <c r="A734" s="5" t="s">
        <v>34</v>
      </c>
      <c r="B734" s="1662" t="s">
        <v>3247</v>
      </c>
      <c r="C734" s="1663"/>
      <c r="D734" s="1664"/>
      <c r="E734" s="32"/>
      <c r="F734" s="32"/>
    </row>
    <row r="735" spans="1:6" x14ac:dyDescent="0.25">
      <c r="A735" s="5" t="s">
        <v>35</v>
      </c>
      <c r="B735" s="1665"/>
      <c r="C735" s="1666"/>
      <c r="D735" s="1667"/>
      <c r="E735" s="32"/>
      <c r="F735" s="32"/>
    </row>
    <row r="736" spans="1:6" x14ac:dyDescent="0.25">
      <c r="A736" s="5" t="s">
        <v>36</v>
      </c>
      <c r="B736" s="1665"/>
      <c r="C736" s="1666"/>
      <c r="D736" s="1667"/>
      <c r="E736" s="32"/>
      <c r="F736" s="32"/>
    </row>
    <row r="737" spans="1:6" x14ac:dyDescent="0.25">
      <c r="A737" s="5" t="s">
        <v>37</v>
      </c>
      <c r="B737" s="1668"/>
      <c r="C737" s="1669"/>
      <c r="D737" s="1670"/>
      <c r="E737" s="32"/>
      <c r="F737" s="32"/>
    </row>
    <row r="738" spans="1:6" x14ac:dyDescent="0.25">
      <c r="A738" s="435" t="s">
        <v>57</v>
      </c>
      <c r="B738" s="436"/>
      <c r="C738" s="436"/>
      <c r="D738" s="551"/>
      <c r="E738" s="552"/>
      <c r="F738" s="436"/>
    </row>
    <row r="739" spans="1:6" x14ac:dyDescent="0.25">
      <c r="A739" s="5" t="s">
        <v>39</v>
      </c>
      <c r="B739" s="1662" t="s">
        <v>3248</v>
      </c>
      <c r="C739" s="1663"/>
      <c r="D739" s="1664"/>
      <c r="E739" s="38"/>
      <c r="F739" s="5"/>
    </row>
    <row r="740" spans="1:6" x14ac:dyDescent="0.25">
      <c r="A740" s="5" t="s">
        <v>38</v>
      </c>
      <c r="B740" s="1665"/>
      <c r="C740" s="1666"/>
      <c r="D740" s="1667"/>
      <c r="E740" s="38"/>
      <c r="F740" s="5"/>
    </row>
    <row r="741" spans="1:6" x14ac:dyDescent="0.25">
      <c r="A741" s="72" t="s">
        <v>40</v>
      </c>
      <c r="B741" s="1665"/>
      <c r="C741" s="1666"/>
      <c r="D741" s="1667"/>
      <c r="E741" s="79"/>
      <c r="F741" s="79"/>
    </row>
    <row r="742" spans="1:6" x14ac:dyDescent="0.25">
      <c r="A742" s="72" t="s">
        <v>41</v>
      </c>
      <c r="B742" s="1668"/>
      <c r="C742" s="1669"/>
      <c r="D742" s="1670"/>
      <c r="E742" s="79"/>
      <c r="F742" s="79"/>
    </row>
    <row r="743" spans="1:6" x14ac:dyDescent="0.25">
      <c r="A743" s="645" t="s">
        <v>64</v>
      </c>
      <c r="B743" s="572"/>
      <c r="C743" s="14"/>
      <c r="D743" s="14"/>
      <c r="E743" s="14"/>
      <c r="F743" s="14"/>
    </row>
    <row r="744" spans="1:6" x14ac:dyDescent="0.25">
      <c r="A744" s="70" t="s">
        <v>34</v>
      </c>
      <c r="B744" s="5"/>
      <c r="C744" s="32"/>
      <c r="D744" s="48"/>
      <c r="E744" s="18"/>
      <c r="F744" s="16"/>
    </row>
    <row r="745" spans="1:6" x14ac:dyDescent="0.25">
      <c r="A745" s="70" t="s">
        <v>35</v>
      </c>
      <c r="B745" s="5"/>
      <c r="C745" s="32"/>
      <c r="D745" s="48"/>
      <c r="E745" s="18"/>
      <c r="F745" s="16"/>
    </row>
    <row r="746" spans="1:6" x14ac:dyDescent="0.25">
      <c r="A746" s="70" t="s">
        <v>36</v>
      </c>
      <c r="B746" s="32"/>
      <c r="C746" s="32"/>
      <c r="D746" s="48"/>
      <c r="E746" s="38"/>
      <c r="F746" s="587"/>
    </row>
    <row r="747" spans="1:6" x14ac:dyDescent="0.25">
      <c r="A747" s="70" t="s">
        <v>37</v>
      </c>
      <c r="B747" s="32"/>
      <c r="C747" s="32"/>
      <c r="D747" s="48"/>
      <c r="E747" s="38"/>
      <c r="F747" s="587"/>
    </row>
    <row r="748" spans="1:6" x14ac:dyDescent="0.25">
      <c r="A748" s="435" t="s">
        <v>57</v>
      </c>
      <c r="B748" s="436"/>
      <c r="C748" s="436"/>
      <c r="D748" s="551"/>
      <c r="E748" s="552"/>
      <c r="F748" s="436"/>
    </row>
    <row r="749" spans="1:6" x14ac:dyDescent="0.25">
      <c r="A749" s="5" t="s">
        <v>39</v>
      </c>
      <c r="B749" s="21"/>
      <c r="C749" s="74"/>
      <c r="D749" s="21"/>
      <c r="E749" s="43"/>
      <c r="F749" s="21"/>
    </row>
    <row r="750" spans="1:6" x14ac:dyDescent="0.25">
      <c r="A750" s="5" t="s">
        <v>38</v>
      </c>
      <c r="B750" s="21"/>
      <c r="C750" s="77"/>
      <c r="D750" s="21"/>
      <c r="E750" s="43"/>
      <c r="F750" s="45"/>
    </row>
    <row r="751" spans="1:6" x14ac:dyDescent="0.25">
      <c r="A751" s="72" t="s">
        <v>40</v>
      </c>
      <c r="B751" s="21"/>
      <c r="C751" s="74"/>
      <c r="D751" s="21"/>
      <c r="E751" s="43"/>
      <c r="F751" s="21"/>
    </row>
    <row r="752" spans="1:6" x14ac:dyDescent="0.25">
      <c r="A752" s="72" t="s">
        <v>41</v>
      </c>
      <c r="B752" s="21"/>
      <c r="C752" s="74"/>
      <c r="D752" s="21"/>
      <c r="E752" s="43"/>
      <c r="F752" s="45"/>
    </row>
    <row r="753" spans="1:6" x14ac:dyDescent="0.25">
      <c r="A753" s="645" t="s">
        <v>65</v>
      </c>
      <c r="B753" s="572"/>
      <c r="C753" s="14"/>
      <c r="D753" s="14"/>
      <c r="E753" s="14"/>
      <c r="F753" s="14"/>
    </row>
    <row r="754" spans="1:6" x14ac:dyDescent="0.25">
      <c r="A754" s="5" t="s">
        <v>34</v>
      </c>
      <c r="B754" s="1662" t="s">
        <v>3251</v>
      </c>
      <c r="C754" s="1664"/>
      <c r="D754" s="100"/>
      <c r="E754" s="99"/>
      <c r="F754" s="100"/>
    </row>
    <row r="755" spans="1:6" x14ac:dyDescent="0.25">
      <c r="A755" s="5" t="s">
        <v>35</v>
      </c>
      <c r="B755" s="1665"/>
      <c r="C755" s="1667"/>
      <c r="D755" s="100"/>
      <c r="E755" s="99"/>
      <c r="F755" s="100"/>
    </row>
    <row r="756" spans="1:6" x14ac:dyDescent="0.25">
      <c r="A756" s="5" t="s">
        <v>36</v>
      </c>
      <c r="B756" s="1665"/>
      <c r="C756" s="1667"/>
      <c r="D756" s="100"/>
      <c r="E756" s="99"/>
      <c r="F756" s="100"/>
    </row>
    <row r="757" spans="1:6" x14ac:dyDescent="0.25">
      <c r="A757" s="5" t="s">
        <v>37</v>
      </c>
      <c r="B757" s="1668"/>
      <c r="C757" s="1670"/>
      <c r="D757" s="100"/>
      <c r="E757" s="99"/>
      <c r="F757" s="100"/>
    </row>
    <row r="758" spans="1:6" x14ac:dyDescent="0.25">
      <c r="A758" s="435" t="s">
        <v>57</v>
      </c>
      <c r="B758" s="436"/>
      <c r="C758" s="436"/>
      <c r="D758" s="551"/>
      <c r="E758" s="552"/>
      <c r="F758" s="436"/>
    </row>
    <row r="759" spans="1:6" x14ac:dyDescent="0.25">
      <c r="A759" s="18" t="s">
        <v>39</v>
      </c>
      <c r="B759" s="72"/>
      <c r="C759" s="32"/>
      <c r="D759" s="21"/>
      <c r="E759" s="562"/>
      <c r="F759" s="32"/>
    </row>
    <row r="760" spans="1:6" x14ac:dyDescent="0.25">
      <c r="A760" s="18" t="s">
        <v>38</v>
      </c>
      <c r="B760" s="72"/>
      <c r="C760" s="32"/>
      <c r="D760" s="21"/>
      <c r="E760" s="562"/>
      <c r="F760" s="32"/>
    </row>
    <row r="761" spans="1:6" x14ac:dyDescent="0.25">
      <c r="A761" s="72" t="s">
        <v>40</v>
      </c>
      <c r="B761" s="72"/>
      <c r="C761" s="32"/>
      <c r="D761" s="61"/>
      <c r="E761" s="61"/>
      <c r="F761" s="61"/>
    </row>
    <row r="762" spans="1:6" x14ac:dyDescent="0.25">
      <c r="A762" s="72" t="s">
        <v>41</v>
      </c>
      <c r="B762" s="72"/>
      <c r="C762" s="32"/>
      <c r="D762" s="61"/>
      <c r="E762" s="61"/>
      <c r="F762" s="61"/>
    </row>
  </sheetData>
  <autoFilter ref="B1:B762" xr:uid="{049D8975-4F77-4F2A-87C7-CD07C2FD7910}"/>
  <mergeCells count="13">
    <mergeCell ref="B120:C123"/>
    <mergeCell ref="B734:D737"/>
    <mergeCell ref="B739:D742"/>
    <mergeCell ref="B754:C757"/>
    <mergeCell ref="B625:C628"/>
    <mergeCell ref="B380:C388"/>
    <mergeCell ref="B568:C576"/>
    <mergeCell ref="B442:C450"/>
    <mergeCell ref="B724:D727"/>
    <mergeCell ref="B729:D732"/>
    <mergeCell ref="B630:C638"/>
    <mergeCell ref="B640:C648"/>
    <mergeCell ref="B650:C658"/>
  </mergeCells>
  <phoneticPr fontId="70" type="noConversion"/>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816"/>
  <sheetViews>
    <sheetView workbookViewId="0">
      <selection activeCell="A27" sqref="A27"/>
    </sheetView>
  </sheetViews>
  <sheetFormatPr defaultColWidth="13" defaultRowHeight="12.75" x14ac:dyDescent="0.2"/>
  <cols>
    <col min="1" max="1" width="10.125" style="129" bestFit="1" customWidth="1"/>
    <col min="2" max="2" width="14.625" style="129" bestFit="1" customWidth="1"/>
    <col min="3" max="3" width="101.125" style="129" bestFit="1" customWidth="1"/>
    <col min="4" max="4" width="30.875" style="129" customWidth="1"/>
    <col min="5" max="5" width="177.625" style="165" bestFit="1" customWidth="1"/>
    <col min="6" max="16384" width="13" style="129"/>
  </cols>
  <sheetData>
    <row r="1" spans="1:5" ht="54.6" customHeight="1" x14ac:dyDescent="0.2">
      <c r="A1" s="1741" t="s">
        <v>1105</v>
      </c>
      <c r="B1" s="1741"/>
      <c r="C1" s="1741"/>
      <c r="D1" s="1741"/>
      <c r="E1" s="1742"/>
    </row>
    <row r="2" spans="1:5" ht="15.75" x14ac:dyDescent="0.25">
      <c r="A2" s="85"/>
      <c r="B2" s="86" t="s">
        <v>67</v>
      </c>
      <c r="C2" s="87" t="s">
        <v>197</v>
      </c>
      <c r="D2" s="130" t="s">
        <v>4</v>
      </c>
      <c r="E2" s="90" t="s">
        <v>198</v>
      </c>
    </row>
    <row r="3" spans="1:5" ht="25.5" x14ac:dyDescent="0.2">
      <c r="A3" s="91"/>
      <c r="B3" s="131"/>
      <c r="C3" s="132" t="s">
        <v>1106</v>
      </c>
      <c r="D3" s="109"/>
      <c r="E3" s="111"/>
    </row>
    <row r="4" spans="1:5" ht="15.75" x14ac:dyDescent="0.25">
      <c r="A4" s="239" t="s">
        <v>1107</v>
      </c>
      <c r="B4" s="126" t="s">
        <v>1108</v>
      </c>
      <c r="C4" t="s">
        <v>1109</v>
      </c>
      <c r="D4" s="239" t="s">
        <v>1110</v>
      </c>
      <c r="E4" s="116" t="s">
        <v>1111</v>
      </c>
    </row>
    <row r="5" spans="1:5" ht="15" x14ac:dyDescent="0.25">
      <c r="A5" s="239" t="s">
        <v>1112</v>
      </c>
      <c r="B5" s="126" t="s">
        <v>1108</v>
      </c>
      <c r="C5" s="227" t="s">
        <v>1113</v>
      </c>
      <c r="D5" s="239" t="s">
        <v>1110</v>
      </c>
      <c r="E5" s="116" t="s">
        <v>1114</v>
      </c>
    </row>
    <row r="6" spans="1:5" ht="15" x14ac:dyDescent="0.25">
      <c r="A6" s="239" t="s">
        <v>1115</v>
      </c>
      <c r="B6" s="126" t="s">
        <v>1108</v>
      </c>
      <c r="C6" s="227" t="s">
        <v>1116</v>
      </c>
      <c r="D6" s="239" t="s">
        <v>1110</v>
      </c>
      <c r="E6" s="116" t="s">
        <v>1117</v>
      </c>
    </row>
    <row r="7" spans="1:5" ht="15" x14ac:dyDescent="0.25">
      <c r="A7" s="239" t="s">
        <v>1118</v>
      </c>
      <c r="B7" s="126" t="s">
        <v>1108</v>
      </c>
      <c r="C7" s="227" t="s">
        <v>1116</v>
      </c>
      <c r="D7" s="239" t="s">
        <v>1110</v>
      </c>
      <c r="E7" s="116" t="s">
        <v>1117</v>
      </c>
    </row>
    <row r="8" spans="1:5" ht="15" x14ac:dyDescent="0.25">
      <c r="A8" s="239" t="s">
        <v>1119</v>
      </c>
      <c r="B8" s="126" t="s">
        <v>1108</v>
      </c>
      <c r="C8" s="227" t="s">
        <v>1120</v>
      </c>
      <c r="D8" s="239" t="s">
        <v>1110</v>
      </c>
      <c r="E8" s="116" t="s">
        <v>1121</v>
      </c>
    </row>
    <row r="9" spans="1:5" ht="15" x14ac:dyDescent="0.25">
      <c r="A9" s="239" t="s">
        <v>1122</v>
      </c>
      <c r="B9" s="126" t="s">
        <v>1108</v>
      </c>
      <c r="C9" s="227" t="s">
        <v>1120</v>
      </c>
      <c r="D9" s="239" t="s">
        <v>1110</v>
      </c>
      <c r="E9" s="116" t="s">
        <v>1121</v>
      </c>
    </row>
    <row r="10" spans="1:5" s="253" customFormat="1" ht="15" x14ac:dyDescent="0.25">
      <c r="A10" s="253" t="s">
        <v>1123</v>
      </c>
      <c r="B10" s="267" t="s">
        <v>1108</v>
      </c>
      <c r="C10" s="268" t="s">
        <v>1124</v>
      </c>
      <c r="D10" s="185" t="s">
        <v>1110</v>
      </c>
      <c r="E10" s="117" t="s">
        <v>1125</v>
      </c>
    </row>
    <row r="11" spans="1:5" ht="15" x14ac:dyDescent="0.25">
      <c r="A11" s="239" t="s">
        <v>1126</v>
      </c>
      <c r="B11" s="126" t="s">
        <v>1108</v>
      </c>
      <c r="C11" s="227" t="s">
        <v>1127</v>
      </c>
      <c r="D11" s="239" t="s">
        <v>1110</v>
      </c>
      <c r="E11" s="116" t="s">
        <v>1128</v>
      </c>
    </row>
    <row r="12" spans="1:5" ht="15" x14ac:dyDescent="0.25">
      <c r="A12" s="239" t="s">
        <v>1129</v>
      </c>
      <c r="B12" s="126" t="s">
        <v>1108</v>
      </c>
      <c r="C12" s="227" t="s">
        <v>1130</v>
      </c>
      <c r="D12" s="239" t="s">
        <v>1110</v>
      </c>
      <c r="E12" s="116" t="s">
        <v>1131</v>
      </c>
    </row>
    <row r="13" spans="1:5" s="143" customFormat="1" ht="15" x14ac:dyDescent="0.25">
      <c r="A13" s="253" t="s">
        <v>1132</v>
      </c>
      <c r="B13" s="268" t="s">
        <v>1108</v>
      </c>
      <c r="C13" s="145" t="s">
        <v>1133</v>
      </c>
      <c r="D13" s="105" t="s">
        <v>1110</v>
      </c>
      <c r="E13" s="106" t="s">
        <v>1134</v>
      </c>
    </row>
    <row r="14" spans="1:5" s="143" customFormat="1" x14ac:dyDescent="0.2">
      <c r="A14" s="239" t="s">
        <v>1135</v>
      </c>
      <c r="B14" s="134" t="s">
        <v>1108</v>
      </c>
      <c r="C14" s="136" t="s">
        <v>1136</v>
      </c>
      <c r="D14" s="99" t="s">
        <v>1110</v>
      </c>
      <c r="E14" s="137" t="s">
        <v>1137</v>
      </c>
    </row>
    <row r="15" spans="1:5" s="133" customFormat="1" x14ac:dyDescent="0.2">
      <c r="A15" s="239" t="s">
        <v>1138</v>
      </c>
      <c r="B15" s="134" t="s">
        <v>1108</v>
      </c>
      <c r="C15" s="136" t="s">
        <v>1136</v>
      </c>
      <c r="D15" s="99" t="s">
        <v>1110</v>
      </c>
      <c r="E15" s="137" t="s">
        <v>1137</v>
      </c>
    </row>
    <row r="16" spans="1:5" s="133" customFormat="1" x14ac:dyDescent="0.2">
      <c r="A16" s="239" t="s">
        <v>1139</v>
      </c>
      <c r="B16" s="134" t="s">
        <v>1108</v>
      </c>
      <c r="C16" s="138" t="s">
        <v>1140</v>
      </c>
      <c r="D16" s="209" t="s">
        <v>1110</v>
      </c>
      <c r="E16" s="139" t="s">
        <v>1121</v>
      </c>
    </row>
    <row r="17" spans="1:5" s="133" customFormat="1" x14ac:dyDescent="0.2">
      <c r="A17" s="239" t="s">
        <v>1141</v>
      </c>
      <c r="B17" s="134" t="s">
        <v>1108</v>
      </c>
      <c r="C17" s="136" t="s">
        <v>1142</v>
      </c>
      <c r="D17" s="99" t="s">
        <v>1110</v>
      </c>
      <c r="E17" s="137" t="s">
        <v>1143</v>
      </c>
    </row>
    <row r="18" spans="1:5" s="133" customFormat="1" x14ac:dyDescent="0.2">
      <c r="A18" s="239" t="s">
        <v>1144</v>
      </c>
      <c r="B18" s="134" t="s">
        <v>1108</v>
      </c>
      <c r="C18" s="138" t="s">
        <v>1145</v>
      </c>
      <c r="D18" s="209" t="s">
        <v>1110</v>
      </c>
      <c r="E18" s="139" t="s">
        <v>1146</v>
      </c>
    </row>
    <row r="19" spans="1:5" s="133" customFormat="1" x14ac:dyDescent="0.2">
      <c r="A19" s="239" t="s">
        <v>1147</v>
      </c>
      <c r="B19" s="134" t="s">
        <v>1108</v>
      </c>
      <c r="C19" s="138" t="s">
        <v>1145</v>
      </c>
      <c r="D19" s="209" t="s">
        <v>1110</v>
      </c>
      <c r="E19" s="139" t="s">
        <v>1146</v>
      </c>
    </row>
    <row r="20" spans="1:5" s="143" customFormat="1" x14ac:dyDescent="0.2">
      <c r="A20" s="253" t="s">
        <v>1148</v>
      </c>
      <c r="B20" s="144" t="s">
        <v>1108</v>
      </c>
      <c r="C20" s="145" t="s">
        <v>1149</v>
      </c>
      <c r="D20" s="105" t="s">
        <v>1110</v>
      </c>
      <c r="E20" s="106" t="s">
        <v>1150</v>
      </c>
    </row>
    <row r="21" spans="1:5" s="133" customFormat="1" x14ac:dyDescent="0.2">
      <c r="A21" s="239" t="s">
        <v>1151</v>
      </c>
      <c r="B21" s="134" t="s">
        <v>1108</v>
      </c>
      <c r="C21" s="136" t="s">
        <v>1152</v>
      </c>
      <c r="D21" s="99" t="s">
        <v>1110</v>
      </c>
      <c r="E21" s="137" t="s">
        <v>1153</v>
      </c>
    </row>
    <row r="22" spans="1:5" s="133" customFormat="1" x14ac:dyDescent="0.2">
      <c r="A22" s="239" t="s">
        <v>1154</v>
      </c>
      <c r="B22" s="134" t="s">
        <v>1108</v>
      </c>
      <c r="C22" s="138" t="s">
        <v>1155</v>
      </c>
      <c r="D22" s="209" t="s">
        <v>1110</v>
      </c>
      <c r="E22" s="139" t="s">
        <v>1156</v>
      </c>
    </row>
    <row r="23" spans="1:5" s="133" customFormat="1" x14ac:dyDescent="0.2">
      <c r="A23" s="239" t="s">
        <v>1157</v>
      </c>
      <c r="B23" s="134" t="s">
        <v>1108</v>
      </c>
      <c r="C23" s="138" t="s">
        <v>1155</v>
      </c>
      <c r="D23" s="209" t="s">
        <v>1110</v>
      </c>
      <c r="E23" s="139" t="s">
        <v>1156</v>
      </c>
    </row>
    <row r="24" spans="1:5" s="133" customFormat="1" x14ac:dyDescent="0.2">
      <c r="A24" s="239" t="s">
        <v>1158</v>
      </c>
      <c r="B24" s="134" t="s">
        <v>1108</v>
      </c>
      <c r="C24" s="142" t="s">
        <v>1159</v>
      </c>
      <c r="D24" s="99" t="s">
        <v>1110</v>
      </c>
      <c r="E24" s="100" t="s">
        <v>1160</v>
      </c>
    </row>
    <row r="25" spans="1:5" s="133" customFormat="1" x14ac:dyDescent="0.2">
      <c r="A25" s="239" t="s">
        <v>1161</v>
      </c>
      <c r="B25" s="134" t="s">
        <v>1108</v>
      </c>
      <c r="C25" s="142" t="s">
        <v>1159</v>
      </c>
      <c r="D25" s="99" t="s">
        <v>1110</v>
      </c>
      <c r="E25" s="100" t="s">
        <v>1160</v>
      </c>
    </row>
    <row r="26" spans="1:5" s="133" customFormat="1" x14ac:dyDescent="0.2">
      <c r="A26" s="239" t="s">
        <v>1162</v>
      </c>
      <c r="B26" s="134" t="s">
        <v>1108</v>
      </c>
      <c r="C26" s="135" t="s">
        <v>1163</v>
      </c>
      <c r="D26" s="99" t="s">
        <v>1110</v>
      </c>
      <c r="E26" s="100" t="s">
        <v>1164</v>
      </c>
    </row>
    <row r="27" spans="1:5" s="133" customFormat="1" x14ac:dyDescent="0.2">
      <c r="A27" s="239" t="s">
        <v>1165</v>
      </c>
      <c r="B27" s="134" t="s">
        <v>1108</v>
      </c>
      <c r="C27" s="135" t="s">
        <v>1163</v>
      </c>
      <c r="D27" s="99" t="s">
        <v>1110</v>
      </c>
      <c r="E27" s="100" t="s">
        <v>1164</v>
      </c>
    </row>
    <row r="28" spans="1:5" s="133" customFormat="1" x14ac:dyDescent="0.2">
      <c r="A28" s="239"/>
      <c r="B28" s="134"/>
      <c r="C28" s="135"/>
      <c r="D28" s="99"/>
      <c r="E28" s="100"/>
    </row>
    <row r="29" spans="1:5" s="133" customFormat="1" x14ac:dyDescent="0.2">
      <c r="A29" s="239"/>
      <c r="B29" s="134"/>
      <c r="C29" s="142"/>
      <c r="D29" s="99"/>
      <c r="E29" s="100"/>
    </row>
    <row r="30" spans="1:5" s="143" customFormat="1" x14ac:dyDescent="0.2">
      <c r="A30" s="239"/>
      <c r="B30" s="144"/>
      <c r="C30" s="148"/>
      <c r="D30" s="105"/>
      <c r="E30" s="106"/>
    </row>
    <row r="31" spans="1:5" s="133" customFormat="1" x14ac:dyDescent="0.2">
      <c r="A31" s="239"/>
      <c r="B31" s="134"/>
      <c r="C31" s="135"/>
      <c r="D31" s="99"/>
      <c r="E31" s="100"/>
    </row>
    <row r="32" spans="1:5" s="133" customFormat="1" x14ac:dyDescent="0.2">
      <c r="A32" s="97"/>
      <c r="B32" s="134"/>
      <c r="C32" s="142"/>
      <c r="D32" s="99"/>
      <c r="E32" s="100"/>
    </row>
    <row r="33" spans="1:5" s="133" customFormat="1" x14ac:dyDescent="0.2">
      <c r="A33" s="97"/>
      <c r="B33" s="134"/>
      <c r="C33" s="135"/>
      <c r="D33" s="99"/>
      <c r="E33" s="100"/>
    </row>
    <row r="34" spans="1:5" s="133" customFormat="1" x14ac:dyDescent="0.2">
      <c r="A34" s="97"/>
      <c r="B34" s="134"/>
      <c r="C34" s="142"/>
      <c r="D34" s="99"/>
      <c r="E34" s="100"/>
    </row>
    <row r="35" spans="1:5" s="133" customFormat="1" x14ac:dyDescent="0.2">
      <c r="A35" s="97"/>
      <c r="B35" s="134"/>
      <c r="C35" s="141"/>
      <c r="D35" s="99"/>
      <c r="E35" s="100"/>
    </row>
    <row r="36" spans="1:5" s="143" customFormat="1" x14ac:dyDescent="0.2">
      <c r="A36" s="103"/>
      <c r="B36" s="144"/>
      <c r="C36" s="145"/>
      <c r="D36" s="105"/>
      <c r="E36" s="106"/>
    </row>
    <row r="37" spans="1:5" x14ac:dyDescent="0.2">
      <c r="A37" s="91"/>
      <c r="B37" s="149"/>
      <c r="C37" s="150"/>
      <c r="D37" s="109"/>
      <c r="E37" s="111"/>
    </row>
    <row r="38" spans="1:5" s="133" customFormat="1" x14ac:dyDescent="0.2">
      <c r="A38" s="97"/>
      <c r="B38" s="97"/>
      <c r="C38" s="100"/>
      <c r="D38" s="99"/>
      <c r="E38" s="100"/>
    </row>
    <row r="39" spans="1:5" s="133" customFormat="1" x14ac:dyDescent="0.2">
      <c r="A39" s="97"/>
      <c r="B39" s="97"/>
      <c r="C39" s="120"/>
      <c r="D39" s="99"/>
      <c r="E39" s="100"/>
    </row>
    <row r="40" spans="1:5" s="133" customFormat="1" x14ac:dyDescent="0.2">
      <c r="A40" s="97"/>
      <c r="B40" s="97"/>
      <c r="C40" s="123"/>
      <c r="D40" s="99"/>
      <c r="E40" s="100"/>
    </row>
    <row r="41" spans="1:5" s="133" customFormat="1" x14ac:dyDescent="0.2">
      <c r="A41" s="103"/>
      <c r="B41" s="103"/>
      <c r="C41" s="106"/>
      <c r="D41" s="105"/>
      <c r="E41" s="106"/>
    </row>
    <row r="42" spans="1:5" s="143" customFormat="1" x14ac:dyDescent="0.2">
      <c r="A42" s="152"/>
      <c r="B42" s="152"/>
      <c r="C42" s="123"/>
      <c r="D42" s="99"/>
      <c r="E42" s="123"/>
    </row>
    <row r="43" spans="1:5" s="133" customFormat="1" x14ac:dyDescent="0.2">
      <c r="A43" s="152"/>
      <c r="B43" s="97"/>
      <c r="C43" s="100"/>
      <c r="D43" s="99"/>
      <c r="E43" s="100"/>
    </row>
    <row r="44" spans="1:5" s="133" customFormat="1" x14ac:dyDescent="0.2">
      <c r="A44" s="152"/>
      <c r="B44" s="97"/>
      <c r="C44" s="153"/>
      <c r="D44" s="99"/>
      <c r="E44" s="100"/>
    </row>
    <row r="45" spans="1:5" s="133" customFormat="1" x14ac:dyDescent="0.2">
      <c r="A45" s="152"/>
      <c r="B45" s="97"/>
      <c r="C45" s="100"/>
      <c r="D45" s="99"/>
      <c r="E45" s="100"/>
    </row>
    <row r="46" spans="1:5" s="133" customFormat="1" x14ac:dyDescent="0.2">
      <c r="A46" s="103"/>
      <c r="B46" s="103"/>
      <c r="C46" s="106"/>
      <c r="D46" s="105"/>
      <c r="E46" s="106"/>
    </row>
    <row r="47" spans="1:5" s="133" customFormat="1" x14ac:dyDescent="0.2">
      <c r="A47" s="152"/>
      <c r="B47" s="97"/>
      <c r="C47" s="153"/>
      <c r="D47" s="99"/>
      <c r="E47" s="100"/>
    </row>
    <row r="48" spans="1:5" s="143" customFormat="1" x14ac:dyDescent="0.2">
      <c r="A48" s="152"/>
      <c r="B48" s="97"/>
      <c r="C48" s="100"/>
      <c r="D48" s="99"/>
      <c r="E48" s="100"/>
    </row>
    <row r="49" spans="1:5" s="133" customFormat="1" x14ac:dyDescent="0.2">
      <c r="A49" s="152"/>
      <c r="B49" s="97"/>
      <c r="C49" s="153"/>
      <c r="D49" s="99"/>
      <c r="E49" s="100"/>
    </row>
    <row r="50" spans="1:5" s="133" customFormat="1" x14ac:dyDescent="0.2">
      <c r="A50" s="103"/>
      <c r="B50" s="103"/>
      <c r="C50" s="114"/>
      <c r="D50" s="105"/>
      <c r="E50" s="106"/>
    </row>
    <row r="51" spans="1:5" s="133" customFormat="1" x14ac:dyDescent="0.2">
      <c r="A51" s="97"/>
      <c r="B51" s="97"/>
      <c r="C51" s="154"/>
      <c r="D51" s="99"/>
      <c r="E51" s="100"/>
    </row>
    <row r="52" spans="1:5" s="143" customFormat="1" x14ac:dyDescent="0.2">
      <c r="A52" s="97"/>
      <c r="B52" s="97"/>
      <c r="C52" s="153"/>
      <c r="D52" s="99"/>
      <c r="E52" s="100"/>
    </row>
    <row r="53" spans="1:5" s="133" customFormat="1" x14ac:dyDescent="0.2">
      <c r="A53" s="97"/>
      <c r="B53" s="97"/>
      <c r="C53" s="100"/>
      <c r="D53" s="99"/>
      <c r="E53" s="100"/>
    </row>
    <row r="54" spans="1:5" s="133" customFormat="1" x14ac:dyDescent="0.2">
      <c r="A54" s="97"/>
      <c r="B54" s="97"/>
      <c r="C54" s="153"/>
      <c r="D54" s="99"/>
      <c r="E54" s="100"/>
    </row>
    <row r="55" spans="1:5" s="133" customFormat="1" x14ac:dyDescent="0.2">
      <c r="A55" s="103"/>
      <c r="B55" s="103"/>
      <c r="C55" s="114"/>
      <c r="D55" s="105"/>
      <c r="E55" s="106"/>
    </row>
    <row r="56" spans="1:5" s="133" customFormat="1" x14ac:dyDescent="0.2">
      <c r="A56" s="97"/>
      <c r="B56" s="97"/>
      <c r="C56" s="153"/>
      <c r="D56" s="99"/>
      <c r="E56" s="100"/>
    </row>
    <row r="57" spans="1:5" s="133" customFormat="1" x14ac:dyDescent="0.2">
      <c r="A57" s="97"/>
      <c r="B57" s="97"/>
      <c r="C57" s="100"/>
      <c r="D57" s="99"/>
      <c r="E57" s="100"/>
    </row>
    <row r="58" spans="1:5" s="143" customFormat="1" x14ac:dyDescent="0.2">
      <c r="A58" s="97"/>
      <c r="B58" s="97"/>
      <c r="C58" s="153"/>
      <c r="D58" s="99"/>
      <c r="E58" s="100"/>
    </row>
    <row r="59" spans="1:5" s="133" customFormat="1" x14ac:dyDescent="0.2">
      <c r="A59" s="97"/>
      <c r="B59" s="97"/>
      <c r="C59" s="100"/>
      <c r="D59" s="99"/>
      <c r="E59" s="100"/>
    </row>
    <row r="60" spans="1:5" s="133" customFormat="1" x14ac:dyDescent="0.2">
      <c r="A60" s="103"/>
      <c r="B60" s="103"/>
      <c r="C60" s="106"/>
      <c r="D60" s="105"/>
      <c r="E60" s="106"/>
    </row>
    <row r="61" spans="1:5" s="143" customFormat="1" x14ac:dyDescent="0.2">
      <c r="A61" s="97"/>
      <c r="B61" s="97"/>
      <c r="C61" s="153"/>
      <c r="D61" s="99"/>
      <c r="E61" s="100"/>
    </row>
    <row r="62" spans="1:5" s="133" customFormat="1" x14ac:dyDescent="0.2">
      <c r="A62" s="97"/>
      <c r="B62" s="97"/>
      <c r="C62" s="100"/>
      <c r="D62" s="99"/>
      <c r="E62" s="100"/>
    </row>
    <row r="63" spans="1:5" s="133" customFormat="1" x14ac:dyDescent="0.2">
      <c r="A63" s="97"/>
      <c r="B63" s="97"/>
      <c r="C63" s="153"/>
      <c r="D63" s="99"/>
      <c r="E63" s="100"/>
    </row>
    <row r="64" spans="1:5" s="133" customFormat="1" x14ac:dyDescent="0.2">
      <c r="A64" s="103"/>
      <c r="B64" s="103"/>
      <c r="C64" s="103"/>
      <c r="D64" s="105"/>
      <c r="E64" s="106"/>
    </row>
    <row r="65" spans="1:5" s="133" customFormat="1" x14ac:dyDescent="0.2">
      <c r="A65" s="97"/>
      <c r="B65" s="97"/>
      <c r="C65" s="100"/>
      <c r="D65" s="99"/>
      <c r="E65" s="100"/>
    </row>
    <row r="66" spans="1:5" s="143" customFormat="1" x14ac:dyDescent="0.2">
      <c r="A66" s="97"/>
      <c r="B66" s="97"/>
      <c r="C66" s="153"/>
      <c r="D66" s="99"/>
      <c r="E66" s="100"/>
    </row>
    <row r="67" spans="1:5" s="133" customFormat="1" x14ac:dyDescent="0.2">
      <c r="A67" s="103"/>
      <c r="B67" s="103"/>
      <c r="C67" s="103"/>
      <c r="D67" s="105"/>
      <c r="E67" s="106"/>
    </row>
    <row r="68" spans="1:5" s="133" customFormat="1" x14ac:dyDescent="0.2">
      <c r="A68" s="91"/>
      <c r="B68" s="155"/>
      <c r="C68" s="150"/>
      <c r="D68" s="109"/>
      <c r="E68" s="111"/>
    </row>
    <row r="69" spans="1:5" s="133" customFormat="1" x14ac:dyDescent="0.2">
      <c r="A69" s="97"/>
      <c r="B69" s="134"/>
      <c r="C69" s="142"/>
      <c r="D69" s="99"/>
      <c r="E69" s="100"/>
    </row>
    <row r="70" spans="1:5" s="133" customFormat="1" x14ac:dyDescent="0.2">
      <c r="A70" s="97"/>
      <c r="B70" s="134"/>
      <c r="C70" s="135"/>
      <c r="D70" s="99"/>
      <c r="E70" s="100"/>
    </row>
    <row r="71" spans="1:5" s="143" customFormat="1" x14ac:dyDescent="0.2">
      <c r="A71" s="97"/>
      <c r="B71" s="134"/>
      <c r="C71" s="142"/>
      <c r="D71" s="99"/>
      <c r="E71" s="100"/>
    </row>
    <row r="72" spans="1:5" s="133" customFormat="1" x14ac:dyDescent="0.2">
      <c r="A72" s="152"/>
      <c r="B72" s="134"/>
      <c r="C72" s="135"/>
      <c r="D72" s="99"/>
      <c r="E72" s="100"/>
    </row>
    <row r="73" spans="1:5" s="133" customFormat="1" x14ac:dyDescent="0.2">
      <c r="A73" s="103"/>
      <c r="B73" s="144"/>
      <c r="C73" s="145"/>
      <c r="D73" s="105"/>
      <c r="E73" s="103"/>
    </row>
    <row r="74" spans="1:5" s="133" customFormat="1" x14ac:dyDescent="0.2">
      <c r="A74" s="97"/>
      <c r="B74" s="134"/>
      <c r="C74" s="142"/>
      <c r="D74" s="99"/>
      <c r="E74" s="100"/>
    </row>
    <row r="75" spans="1:5" s="133" customFormat="1" x14ac:dyDescent="0.2">
      <c r="A75" s="97"/>
      <c r="B75" s="134"/>
      <c r="C75" s="135"/>
      <c r="D75" s="99"/>
      <c r="E75" s="100"/>
    </row>
    <row r="76" spans="1:5" s="143" customFormat="1" x14ac:dyDescent="0.2">
      <c r="A76" s="97"/>
      <c r="B76" s="134"/>
      <c r="C76" s="142"/>
      <c r="D76" s="99"/>
      <c r="E76" s="100"/>
    </row>
    <row r="77" spans="1:5" s="133" customFormat="1" x14ac:dyDescent="0.2">
      <c r="A77" s="97"/>
      <c r="B77" s="134"/>
      <c r="C77" s="135"/>
      <c r="D77" s="99"/>
      <c r="E77" s="100"/>
    </row>
    <row r="78" spans="1:5" s="133" customFormat="1" x14ac:dyDescent="0.2">
      <c r="A78" s="103"/>
      <c r="B78" s="144"/>
      <c r="C78" s="145"/>
      <c r="D78" s="105"/>
      <c r="E78" s="106"/>
    </row>
    <row r="79" spans="1:5" s="133" customFormat="1" x14ac:dyDescent="0.2">
      <c r="A79" s="97"/>
      <c r="B79" s="134"/>
      <c r="C79" s="142"/>
      <c r="D79" s="99"/>
      <c r="E79" s="100"/>
    </row>
    <row r="80" spans="1:5" s="133" customFormat="1" x14ac:dyDescent="0.2">
      <c r="A80" s="97"/>
      <c r="B80" s="134"/>
      <c r="C80" s="135"/>
      <c r="D80" s="99"/>
      <c r="E80" s="100"/>
    </row>
    <row r="81" spans="1:5" s="143" customFormat="1" x14ac:dyDescent="0.2">
      <c r="A81" s="97"/>
      <c r="B81" s="134"/>
      <c r="C81" s="142"/>
      <c r="D81" s="99"/>
      <c r="E81" s="100"/>
    </row>
    <row r="82" spans="1:5" s="133" customFormat="1" x14ac:dyDescent="0.2">
      <c r="A82" s="97"/>
      <c r="B82" s="134"/>
      <c r="C82" s="135"/>
      <c r="D82" s="99"/>
      <c r="E82" s="100"/>
    </row>
    <row r="83" spans="1:5" s="133" customFormat="1" x14ac:dyDescent="0.2">
      <c r="A83" s="103"/>
      <c r="B83" s="144"/>
      <c r="C83" s="145"/>
      <c r="D83" s="105"/>
      <c r="E83" s="103"/>
    </row>
    <row r="84" spans="1:5" s="133" customFormat="1" x14ac:dyDescent="0.2">
      <c r="A84" s="97"/>
      <c r="B84" s="134"/>
      <c r="C84" s="146"/>
      <c r="D84" s="99"/>
      <c r="E84" s="100"/>
    </row>
    <row r="85" spans="1:5" s="133" customFormat="1" x14ac:dyDescent="0.2">
      <c r="A85" s="97"/>
      <c r="B85" s="134"/>
      <c r="C85" s="141"/>
      <c r="D85" s="99"/>
      <c r="E85" s="100"/>
    </row>
    <row r="86" spans="1:5" s="133" customFormat="1" x14ac:dyDescent="0.2">
      <c r="A86" s="97"/>
      <c r="B86" s="134"/>
      <c r="C86" s="141"/>
      <c r="D86" s="99"/>
      <c r="E86" s="100"/>
    </row>
    <row r="87" spans="1:5" s="143" customFormat="1" x14ac:dyDescent="0.2">
      <c r="A87" s="97"/>
      <c r="B87" s="134"/>
      <c r="C87" s="141"/>
      <c r="D87" s="99"/>
      <c r="E87" s="100"/>
    </row>
    <row r="88" spans="1:5" s="133" customFormat="1" x14ac:dyDescent="0.2">
      <c r="A88" s="103"/>
      <c r="B88" s="144"/>
      <c r="C88" s="148"/>
      <c r="D88" s="99"/>
      <c r="E88" s="103"/>
    </row>
    <row r="89" spans="1:5" s="133" customFormat="1" x14ac:dyDescent="0.2">
      <c r="A89" s="97"/>
      <c r="B89" s="134"/>
      <c r="C89" s="146"/>
      <c r="D89" s="99"/>
      <c r="E89" s="123"/>
    </row>
    <row r="90" spans="1:5" s="133" customFormat="1" x14ac:dyDescent="0.2">
      <c r="A90" s="97"/>
      <c r="B90" s="134"/>
      <c r="C90" s="135"/>
      <c r="D90" s="99"/>
      <c r="E90" s="100"/>
    </row>
    <row r="91" spans="1:5" s="143" customFormat="1" x14ac:dyDescent="0.2">
      <c r="A91" s="97"/>
      <c r="B91" s="134"/>
      <c r="C91" s="142"/>
      <c r="D91" s="99"/>
      <c r="E91" s="100"/>
    </row>
    <row r="92" spans="1:5" s="133" customFormat="1" ht="13.35" customHeight="1" x14ac:dyDescent="0.2">
      <c r="A92" s="97"/>
      <c r="B92" s="134"/>
      <c r="C92" s="142"/>
      <c r="D92" s="99"/>
      <c r="E92" s="100"/>
    </row>
    <row r="93" spans="1:5" x14ac:dyDescent="0.2">
      <c r="A93" s="103"/>
      <c r="B93" s="144"/>
      <c r="C93" s="148"/>
      <c r="D93" s="105"/>
      <c r="E93" s="106"/>
    </row>
    <row r="94" spans="1:5" s="133" customFormat="1" x14ac:dyDescent="0.2">
      <c r="A94" s="91"/>
      <c r="B94" s="156"/>
      <c r="C94" s="151"/>
      <c r="D94" s="109"/>
      <c r="E94" s="111"/>
    </row>
    <row r="95" spans="1:5" s="133" customFormat="1" x14ac:dyDescent="0.2">
      <c r="A95" s="97"/>
      <c r="B95" s="134"/>
      <c r="C95" s="141"/>
      <c r="D95" s="99"/>
      <c r="E95" s="100"/>
    </row>
    <row r="96" spans="1:5" s="133" customFormat="1" x14ac:dyDescent="0.2">
      <c r="A96" s="97"/>
      <c r="B96" s="134"/>
      <c r="C96" s="146"/>
      <c r="D96" s="99"/>
      <c r="E96" s="100"/>
    </row>
    <row r="97" spans="1:5" s="133" customFormat="1" x14ac:dyDescent="0.2">
      <c r="A97" s="97"/>
      <c r="B97" s="134"/>
      <c r="C97" s="141"/>
      <c r="D97" s="99"/>
      <c r="E97" s="100"/>
    </row>
    <row r="98" spans="1:5" s="133" customFormat="1" x14ac:dyDescent="0.2">
      <c r="A98" s="97"/>
      <c r="B98" s="134"/>
      <c r="C98" s="146"/>
      <c r="D98" s="99"/>
      <c r="E98" s="100"/>
    </row>
    <row r="99" spans="1:5" s="143" customFormat="1" x14ac:dyDescent="0.2">
      <c r="A99" s="97"/>
      <c r="B99" s="134"/>
      <c r="C99" s="141"/>
      <c r="D99" s="99"/>
      <c r="E99" s="100"/>
    </row>
    <row r="100" spans="1:5" s="133" customFormat="1" x14ac:dyDescent="0.2">
      <c r="A100" s="97"/>
      <c r="B100" s="134"/>
      <c r="C100" s="146"/>
      <c r="D100" s="99"/>
      <c r="E100" s="100"/>
    </row>
    <row r="101" spans="1:5" s="133" customFormat="1" x14ac:dyDescent="0.2">
      <c r="A101" s="103"/>
      <c r="B101" s="144"/>
      <c r="C101" s="148"/>
      <c r="D101" s="105"/>
      <c r="E101" s="106"/>
    </row>
    <row r="102" spans="1:5" s="133" customFormat="1" x14ac:dyDescent="0.2">
      <c r="A102" s="97"/>
      <c r="B102" s="134"/>
      <c r="C102" s="141"/>
      <c r="D102" s="99"/>
      <c r="E102" s="100"/>
    </row>
    <row r="103" spans="1:5" s="133" customFormat="1" x14ac:dyDescent="0.2">
      <c r="A103" s="97"/>
      <c r="B103" s="134"/>
      <c r="C103" s="146"/>
      <c r="D103" s="99"/>
      <c r="E103" s="100"/>
    </row>
    <row r="104" spans="1:5" s="133" customFormat="1" x14ac:dyDescent="0.2">
      <c r="A104" s="97"/>
      <c r="B104" s="134"/>
      <c r="C104" s="141"/>
      <c r="D104" s="99"/>
      <c r="E104" s="100"/>
    </row>
    <row r="105" spans="1:5" s="133" customFormat="1" x14ac:dyDescent="0.2">
      <c r="A105" s="97"/>
      <c r="B105" s="134"/>
      <c r="C105" s="146"/>
      <c r="D105" s="99"/>
      <c r="E105" s="100"/>
    </row>
    <row r="106" spans="1:5" s="143" customFormat="1" x14ac:dyDescent="0.2">
      <c r="A106" s="97"/>
      <c r="B106" s="134"/>
      <c r="C106" s="141"/>
      <c r="D106" s="99"/>
      <c r="E106" s="100"/>
    </row>
    <row r="107" spans="1:5" s="133" customFormat="1" x14ac:dyDescent="0.2">
      <c r="A107" s="97"/>
      <c r="B107" s="134"/>
      <c r="C107" s="146"/>
      <c r="D107" s="99"/>
      <c r="E107" s="100"/>
    </row>
    <row r="108" spans="1:5" s="133" customFormat="1" x14ac:dyDescent="0.2">
      <c r="A108" s="103"/>
      <c r="B108" s="144"/>
      <c r="C108" s="148"/>
      <c r="D108" s="105"/>
      <c r="E108" s="106"/>
    </row>
    <row r="109" spans="1:5" s="133" customFormat="1" x14ac:dyDescent="0.2">
      <c r="A109" s="97"/>
      <c r="B109" s="134"/>
      <c r="C109" s="141"/>
      <c r="D109" s="99"/>
      <c r="E109" s="100"/>
    </row>
    <row r="110" spans="1:5" s="133" customFormat="1" x14ac:dyDescent="0.2">
      <c r="A110" s="97"/>
      <c r="B110" s="134"/>
      <c r="C110" s="146"/>
      <c r="D110" s="99"/>
      <c r="E110" s="100"/>
    </row>
    <row r="111" spans="1:5" s="133" customFormat="1" x14ac:dyDescent="0.2">
      <c r="A111" s="97"/>
      <c r="B111" s="134"/>
      <c r="C111" s="141"/>
      <c r="D111" s="99"/>
      <c r="E111" s="100"/>
    </row>
    <row r="112" spans="1:5" s="133" customFormat="1" x14ac:dyDescent="0.2">
      <c r="A112" s="97"/>
      <c r="B112" s="134"/>
      <c r="C112" s="146"/>
      <c r="D112" s="99"/>
      <c r="E112" s="100"/>
    </row>
    <row r="113" spans="1:5" s="133" customFormat="1" x14ac:dyDescent="0.2">
      <c r="A113" s="97"/>
      <c r="B113" s="134"/>
      <c r="C113" s="141"/>
      <c r="D113" s="99"/>
      <c r="E113" s="100"/>
    </row>
    <row r="114" spans="1:5" s="133" customFormat="1" x14ac:dyDescent="0.2">
      <c r="A114" s="97"/>
      <c r="B114" s="134"/>
      <c r="C114" s="146"/>
      <c r="D114" s="99"/>
      <c r="E114" s="100"/>
    </row>
    <row r="115" spans="1:5" s="133" customFormat="1" x14ac:dyDescent="0.2">
      <c r="A115" s="97"/>
      <c r="B115" s="134"/>
      <c r="C115" s="141"/>
      <c r="D115" s="99"/>
      <c r="E115" s="100"/>
    </row>
    <row r="116" spans="1:5" s="133" customFormat="1" x14ac:dyDescent="0.2">
      <c r="A116" s="103"/>
      <c r="B116" s="144"/>
      <c r="C116" s="145"/>
      <c r="D116" s="157"/>
      <c r="E116" s="106"/>
    </row>
    <row r="117" spans="1:5" s="143" customFormat="1" x14ac:dyDescent="0.2">
      <c r="A117" s="97"/>
      <c r="B117" s="134"/>
      <c r="C117" s="146"/>
      <c r="D117" s="99"/>
      <c r="E117" s="100"/>
    </row>
    <row r="118" spans="1:5" s="133" customFormat="1" x14ac:dyDescent="0.2">
      <c r="A118" s="97"/>
      <c r="B118" s="134"/>
      <c r="C118" s="141"/>
      <c r="D118" s="99"/>
      <c r="E118" s="100"/>
    </row>
    <row r="119" spans="1:5" s="133" customFormat="1" x14ac:dyDescent="0.2">
      <c r="A119" s="97"/>
      <c r="B119" s="134"/>
      <c r="C119" s="146"/>
      <c r="D119" s="99"/>
      <c r="E119" s="100"/>
    </row>
    <row r="120" spans="1:5" s="133" customFormat="1" x14ac:dyDescent="0.2">
      <c r="A120" s="97"/>
      <c r="B120" s="134"/>
      <c r="C120" s="141"/>
      <c r="D120" s="99"/>
      <c r="E120" s="100"/>
    </row>
    <row r="121" spans="1:5" s="133" customFormat="1" x14ac:dyDescent="0.2">
      <c r="A121" s="97"/>
      <c r="B121" s="134"/>
      <c r="C121" s="141"/>
      <c r="D121" s="99"/>
      <c r="E121" s="100"/>
    </row>
    <row r="122" spans="1:5" s="133" customFormat="1" x14ac:dyDescent="0.2">
      <c r="A122" s="97"/>
      <c r="B122" s="134"/>
      <c r="C122" s="146"/>
      <c r="D122" s="99"/>
      <c r="E122" s="100"/>
    </row>
    <row r="123" spans="1:5" s="133" customFormat="1" x14ac:dyDescent="0.2">
      <c r="A123" s="103"/>
      <c r="B123" s="144"/>
      <c r="C123" s="145"/>
      <c r="D123" s="158"/>
      <c r="E123" s="106"/>
    </row>
    <row r="124" spans="1:5" s="143" customFormat="1" x14ac:dyDescent="0.2">
      <c r="A124" s="97"/>
      <c r="B124" s="134"/>
      <c r="C124" s="141"/>
      <c r="D124" s="99"/>
      <c r="E124" s="100"/>
    </row>
    <row r="125" spans="1:5" s="133" customFormat="1" x14ac:dyDescent="0.2">
      <c r="A125" s="97"/>
      <c r="B125" s="134"/>
      <c r="C125" s="146"/>
      <c r="D125" s="99"/>
      <c r="E125" s="100"/>
    </row>
    <row r="126" spans="1:5" s="133" customFormat="1" x14ac:dyDescent="0.2">
      <c r="A126" s="97"/>
      <c r="B126" s="134"/>
      <c r="C126" s="141"/>
      <c r="D126" s="99"/>
      <c r="E126" s="100"/>
    </row>
    <row r="127" spans="1:5" s="133" customFormat="1" x14ac:dyDescent="0.2">
      <c r="A127" s="97"/>
      <c r="B127" s="134"/>
      <c r="C127" s="146"/>
      <c r="D127" s="99"/>
      <c r="E127" s="100"/>
    </row>
    <row r="128" spans="1:5" s="133" customFormat="1" x14ac:dyDescent="0.2">
      <c r="A128" s="97"/>
      <c r="B128" s="134"/>
      <c r="C128" s="141"/>
      <c r="D128" s="99"/>
      <c r="E128" s="100"/>
    </row>
    <row r="129" spans="1:5" s="133" customFormat="1" x14ac:dyDescent="0.2">
      <c r="A129" s="97"/>
      <c r="B129" s="134"/>
      <c r="C129" s="146"/>
      <c r="D129" s="99"/>
      <c r="E129" s="100"/>
    </row>
    <row r="130" spans="1:5" s="133" customFormat="1" x14ac:dyDescent="0.2">
      <c r="A130" s="103"/>
      <c r="B130" s="144"/>
      <c r="C130" s="159"/>
      <c r="D130" s="158"/>
      <c r="E130" s="106"/>
    </row>
    <row r="131" spans="1:5" s="133" customFormat="1" x14ac:dyDescent="0.2">
      <c r="A131" s="97"/>
      <c r="B131" s="134"/>
      <c r="C131" s="141"/>
      <c r="D131" s="99"/>
      <c r="E131" s="100"/>
    </row>
    <row r="132" spans="1:5" s="133" customFormat="1" x14ac:dyDescent="0.2">
      <c r="A132" s="97"/>
      <c r="B132" s="134"/>
      <c r="C132" s="146"/>
      <c r="D132" s="99"/>
      <c r="E132" s="100"/>
    </row>
    <row r="133" spans="1:5" s="143" customFormat="1" x14ac:dyDescent="0.2">
      <c r="A133" s="97"/>
      <c r="B133" s="134"/>
      <c r="C133" s="141"/>
      <c r="D133" s="99"/>
      <c r="E133" s="100"/>
    </row>
    <row r="134" spans="1:5" s="133" customFormat="1" x14ac:dyDescent="0.2">
      <c r="A134" s="97"/>
      <c r="B134" s="134"/>
      <c r="C134" s="146"/>
      <c r="D134" s="99"/>
      <c r="E134" s="100"/>
    </row>
    <row r="135" spans="1:5" s="133" customFormat="1" x14ac:dyDescent="0.2">
      <c r="A135" s="103"/>
      <c r="B135" s="144"/>
      <c r="C135" s="148"/>
      <c r="D135" s="158"/>
      <c r="E135" s="106"/>
    </row>
    <row r="136" spans="1:5" s="133" customFormat="1" x14ac:dyDescent="0.2">
      <c r="A136" s="97"/>
      <c r="B136" s="134"/>
      <c r="C136" s="141"/>
      <c r="D136" s="99"/>
      <c r="E136" s="100"/>
    </row>
    <row r="137" spans="1:5" s="133" customFormat="1" x14ac:dyDescent="0.2">
      <c r="A137" s="97"/>
      <c r="B137" s="134"/>
      <c r="C137" s="146"/>
      <c r="D137" s="99"/>
      <c r="E137" s="100"/>
    </row>
    <row r="138" spans="1:5" s="143" customFormat="1" x14ac:dyDescent="0.2">
      <c r="A138" s="97"/>
      <c r="B138" s="134"/>
      <c r="C138" s="141"/>
      <c r="D138" s="99"/>
      <c r="E138" s="100"/>
    </row>
    <row r="139" spans="1:5" s="133" customFormat="1" x14ac:dyDescent="0.2">
      <c r="A139" s="97"/>
      <c r="B139" s="134"/>
      <c r="C139" s="146"/>
      <c r="D139" s="99"/>
      <c r="E139" s="100"/>
    </row>
    <row r="140" spans="1:5" s="133" customFormat="1" x14ac:dyDescent="0.2">
      <c r="A140" s="103"/>
      <c r="B140" s="144"/>
      <c r="C140" s="148"/>
      <c r="D140" s="158"/>
      <c r="E140" s="106"/>
    </row>
    <row r="141" spans="1:5" s="133" customFormat="1" x14ac:dyDescent="0.2">
      <c r="A141" s="97"/>
      <c r="B141" s="134"/>
      <c r="C141" s="141"/>
      <c r="D141" s="99"/>
      <c r="E141" s="100"/>
    </row>
    <row r="142" spans="1:5" s="133" customFormat="1" x14ac:dyDescent="0.2">
      <c r="A142" s="97"/>
      <c r="B142" s="134"/>
      <c r="C142" s="146"/>
      <c r="D142" s="99"/>
      <c r="E142" s="100"/>
    </row>
    <row r="143" spans="1:5" s="133" customFormat="1" x14ac:dyDescent="0.2">
      <c r="A143" s="97"/>
      <c r="B143" s="134"/>
      <c r="C143" s="141"/>
      <c r="D143" s="99"/>
      <c r="E143" s="100"/>
    </row>
    <row r="144" spans="1:5" s="143" customFormat="1" x14ac:dyDescent="0.2">
      <c r="A144" s="97"/>
      <c r="B144" s="134"/>
      <c r="C144" s="146"/>
      <c r="D144" s="99"/>
      <c r="E144" s="100"/>
    </row>
    <row r="145" spans="1:5" s="133" customFormat="1" x14ac:dyDescent="0.2">
      <c r="A145" s="97"/>
      <c r="B145" s="134"/>
      <c r="C145" s="141"/>
      <c r="D145" s="99"/>
      <c r="E145" s="100"/>
    </row>
    <row r="146" spans="1:5" x14ac:dyDescent="0.2">
      <c r="A146" s="103"/>
      <c r="B146" s="144"/>
      <c r="C146" s="160"/>
      <c r="D146" s="158"/>
      <c r="E146" s="106"/>
    </row>
    <row r="147" spans="1:5" s="133" customFormat="1" x14ac:dyDescent="0.2">
      <c r="A147" s="91"/>
      <c r="B147" s="149"/>
      <c r="C147" s="150"/>
      <c r="D147" s="109"/>
      <c r="E147" s="111"/>
    </row>
    <row r="148" spans="1:5" s="133" customFormat="1" x14ac:dyDescent="0.2">
      <c r="A148" s="97"/>
      <c r="B148" s="134"/>
      <c r="C148" s="146"/>
      <c r="D148" s="99"/>
      <c r="E148" s="100"/>
    </row>
    <row r="149" spans="1:5" s="133" customFormat="1" x14ac:dyDescent="0.2">
      <c r="A149" s="97"/>
      <c r="B149" s="134"/>
      <c r="C149" s="141"/>
      <c r="D149" s="99"/>
      <c r="E149" s="100"/>
    </row>
    <row r="150" spans="1:5" s="133" customFormat="1" x14ac:dyDescent="0.2">
      <c r="A150" s="97"/>
      <c r="B150" s="134"/>
      <c r="C150" s="142"/>
      <c r="D150" s="99"/>
      <c r="E150" s="100"/>
    </row>
    <row r="151" spans="1:5" s="143" customFormat="1" x14ac:dyDescent="0.2">
      <c r="A151" s="97"/>
      <c r="B151" s="134"/>
      <c r="C151" s="141"/>
      <c r="D151" s="99"/>
      <c r="E151" s="100"/>
    </row>
    <row r="152" spans="1:5" s="133" customFormat="1" x14ac:dyDescent="0.2">
      <c r="A152" s="97"/>
      <c r="B152" s="134"/>
      <c r="C152" s="146"/>
      <c r="D152" s="99"/>
      <c r="E152" s="100"/>
    </row>
    <row r="153" spans="1:5" s="133" customFormat="1" x14ac:dyDescent="0.2">
      <c r="A153" s="103"/>
      <c r="B153" s="144"/>
      <c r="C153" s="148"/>
      <c r="D153" s="105"/>
      <c r="E153" s="106"/>
    </row>
    <row r="154" spans="1:5" s="133" customFormat="1" x14ac:dyDescent="0.2">
      <c r="A154" s="97"/>
      <c r="B154" s="134"/>
      <c r="C154" s="141"/>
      <c r="D154" s="99"/>
      <c r="E154" s="100"/>
    </row>
    <row r="155" spans="1:5" s="133" customFormat="1" x14ac:dyDescent="0.2">
      <c r="A155" s="97"/>
      <c r="B155" s="134"/>
      <c r="C155" s="141"/>
      <c r="D155" s="99"/>
      <c r="E155" s="100"/>
    </row>
    <row r="156" spans="1:5" s="143" customFormat="1" x14ac:dyDescent="0.2">
      <c r="A156" s="97"/>
      <c r="B156" s="134"/>
      <c r="C156" s="141"/>
      <c r="D156" s="99"/>
      <c r="E156" s="100"/>
    </row>
    <row r="157" spans="1:5" s="133" customFormat="1" x14ac:dyDescent="0.2">
      <c r="A157" s="97"/>
      <c r="B157" s="134"/>
      <c r="C157" s="141"/>
      <c r="D157" s="99"/>
      <c r="E157" s="100"/>
    </row>
    <row r="158" spans="1:5" s="133" customFormat="1" x14ac:dyDescent="0.2">
      <c r="A158" s="103"/>
      <c r="B158" s="144"/>
      <c r="C158" s="145"/>
      <c r="D158" s="105"/>
      <c r="E158" s="106"/>
    </row>
    <row r="159" spans="1:5" s="133" customFormat="1" x14ac:dyDescent="0.2">
      <c r="A159" s="97"/>
      <c r="B159" s="134"/>
      <c r="C159" s="141"/>
      <c r="D159" s="99"/>
      <c r="E159" s="100"/>
    </row>
    <row r="160" spans="1:5" s="133" customFormat="1" x14ac:dyDescent="0.2">
      <c r="A160" s="97"/>
      <c r="B160" s="134"/>
      <c r="C160" s="146"/>
      <c r="D160" s="99"/>
      <c r="E160" s="100"/>
    </row>
    <row r="161" spans="1:5" s="143" customFormat="1" x14ac:dyDescent="0.2">
      <c r="A161" s="97"/>
      <c r="B161" s="134"/>
      <c r="C161" s="141"/>
      <c r="D161" s="99"/>
      <c r="E161" s="100"/>
    </row>
    <row r="162" spans="1:5" s="133" customFormat="1" x14ac:dyDescent="0.2">
      <c r="A162" s="97"/>
      <c r="B162" s="134"/>
      <c r="C162" s="146"/>
      <c r="D162" s="99"/>
      <c r="E162" s="100"/>
    </row>
    <row r="163" spans="1:5" s="133" customFormat="1" x14ac:dyDescent="0.2">
      <c r="A163" s="103"/>
      <c r="B163" s="144"/>
      <c r="C163" s="148"/>
      <c r="D163" s="105"/>
      <c r="E163" s="106"/>
    </row>
    <row r="164" spans="1:5" s="133" customFormat="1" x14ac:dyDescent="0.2">
      <c r="A164" s="97"/>
      <c r="B164" s="134"/>
      <c r="C164" s="141"/>
      <c r="D164" s="99"/>
      <c r="E164" s="100"/>
    </row>
    <row r="165" spans="1:5" s="133" customFormat="1" x14ac:dyDescent="0.2">
      <c r="A165" s="97"/>
      <c r="B165" s="134"/>
      <c r="C165" s="146"/>
      <c r="D165" s="99"/>
      <c r="E165" s="100"/>
    </row>
    <row r="166" spans="1:5" s="133" customFormat="1" x14ac:dyDescent="0.2">
      <c r="A166" s="97"/>
      <c r="B166" s="134"/>
      <c r="C166" s="141"/>
      <c r="D166" s="99"/>
      <c r="E166" s="100"/>
    </row>
    <row r="167" spans="1:5" s="133" customFormat="1" x14ac:dyDescent="0.2">
      <c r="A167" s="103"/>
      <c r="B167" s="144"/>
      <c r="C167" s="145"/>
      <c r="D167" s="105"/>
      <c r="E167" s="106"/>
    </row>
    <row r="168" spans="1:5" s="133" customFormat="1" x14ac:dyDescent="0.2">
      <c r="A168" s="97"/>
      <c r="B168" s="134"/>
      <c r="C168" s="146"/>
      <c r="D168" s="99"/>
      <c r="E168" s="100"/>
    </row>
    <row r="169" spans="1:5" s="143" customFormat="1" x14ac:dyDescent="0.2">
      <c r="A169" s="97"/>
      <c r="B169" s="134"/>
      <c r="C169" s="141"/>
      <c r="D169" s="99"/>
      <c r="E169" s="100"/>
    </row>
    <row r="170" spans="1:5" s="133" customFormat="1" x14ac:dyDescent="0.2">
      <c r="A170" s="97"/>
      <c r="B170" s="161"/>
      <c r="C170" s="162"/>
      <c r="D170" s="99"/>
      <c r="E170" s="100"/>
    </row>
    <row r="171" spans="1:5" s="133" customFormat="1" x14ac:dyDescent="0.2">
      <c r="A171" s="103"/>
      <c r="B171" s="103"/>
      <c r="C171" s="163"/>
      <c r="D171" s="105"/>
      <c r="E171" s="106"/>
    </row>
    <row r="172" spans="1:5" x14ac:dyDescent="0.2">
      <c r="E172" s="164"/>
    </row>
    <row r="173" spans="1:5" x14ac:dyDescent="0.2">
      <c r="E173" s="164"/>
    </row>
    <row r="174" spans="1:5" x14ac:dyDescent="0.2">
      <c r="E174" s="164"/>
    </row>
    <row r="175" spans="1:5" x14ac:dyDescent="0.2">
      <c r="E175" s="164"/>
    </row>
    <row r="176" spans="1:5" x14ac:dyDescent="0.2">
      <c r="E176" s="164"/>
    </row>
    <row r="177" spans="5:5" x14ac:dyDescent="0.2">
      <c r="E177" s="164"/>
    </row>
    <row r="178" spans="5:5" x14ac:dyDescent="0.2">
      <c r="E178" s="164"/>
    </row>
    <row r="179" spans="5:5" x14ac:dyDescent="0.2">
      <c r="E179" s="164"/>
    </row>
    <row r="180" spans="5:5" x14ac:dyDescent="0.2">
      <c r="E180" s="164"/>
    </row>
    <row r="181" spans="5:5" x14ac:dyDescent="0.2">
      <c r="E181" s="164"/>
    </row>
    <row r="182" spans="5:5" x14ac:dyDescent="0.2">
      <c r="E182" s="164"/>
    </row>
    <row r="183" spans="5:5" x14ac:dyDescent="0.2">
      <c r="E183" s="164"/>
    </row>
    <row r="184" spans="5:5" x14ac:dyDescent="0.2">
      <c r="E184" s="164"/>
    </row>
    <row r="185" spans="5:5" x14ac:dyDescent="0.2">
      <c r="E185" s="164"/>
    </row>
    <row r="186" spans="5:5" x14ac:dyDescent="0.2">
      <c r="E186" s="164"/>
    </row>
    <row r="187" spans="5:5" x14ac:dyDescent="0.2">
      <c r="E187" s="164"/>
    </row>
    <row r="188" spans="5:5" x14ac:dyDescent="0.2">
      <c r="E188" s="164"/>
    </row>
    <row r="189" spans="5:5" x14ac:dyDescent="0.2">
      <c r="E189" s="164"/>
    </row>
    <row r="190" spans="5:5" x14ac:dyDescent="0.2">
      <c r="E190" s="164"/>
    </row>
    <row r="191" spans="5:5" x14ac:dyDescent="0.2">
      <c r="E191" s="164"/>
    </row>
    <row r="192" spans="5:5" x14ac:dyDescent="0.2">
      <c r="E192" s="164"/>
    </row>
    <row r="193" spans="5:5" x14ac:dyDescent="0.2">
      <c r="E193" s="164"/>
    </row>
    <row r="194" spans="5:5" x14ac:dyDescent="0.2">
      <c r="E194" s="164"/>
    </row>
    <row r="195" spans="5:5" x14ac:dyDescent="0.2">
      <c r="E195" s="164"/>
    </row>
    <row r="196" spans="5:5" x14ac:dyDescent="0.2">
      <c r="E196" s="164"/>
    </row>
    <row r="197" spans="5:5" x14ac:dyDescent="0.2">
      <c r="E197" s="164"/>
    </row>
    <row r="198" spans="5:5" x14ac:dyDescent="0.2">
      <c r="E198" s="164"/>
    </row>
    <row r="199" spans="5:5" x14ac:dyDescent="0.2">
      <c r="E199" s="164"/>
    </row>
    <row r="200" spans="5:5" x14ac:dyDescent="0.2">
      <c r="E200" s="164"/>
    </row>
    <row r="201" spans="5:5" x14ac:dyDescent="0.2">
      <c r="E201" s="164"/>
    </row>
    <row r="202" spans="5:5" x14ac:dyDescent="0.2">
      <c r="E202" s="164"/>
    </row>
    <row r="203" spans="5:5" x14ac:dyDescent="0.2">
      <c r="E203" s="164"/>
    </row>
    <row r="204" spans="5:5" x14ac:dyDescent="0.2">
      <c r="E204" s="164"/>
    </row>
    <row r="205" spans="5:5" x14ac:dyDescent="0.2">
      <c r="E205" s="164"/>
    </row>
    <row r="206" spans="5:5" x14ac:dyDescent="0.2">
      <c r="E206" s="164"/>
    </row>
    <row r="207" spans="5:5" x14ac:dyDescent="0.2">
      <c r="E207" s="164"/>
    </row>
    <row r="208" spans="5:5" x14ac:dyDescent="0.2">
      <c r="E208" s="164"/>
    </row>
    <row r="209" spans="5:5" x14ac:dyDescent="0.2">
      <c r="E209" s="164"/>
    </row>
    <row r="210" spans="5:5" x14ac:dyDescent="0.2">
      <c r="E210" s="164"/>
    </row>
    <row r="211" spans="5:5" x14ac:dyDescent="0.2">
      <c r="E211" s="164"/>
    </row>
    <row r="212" spans="5:5" x14ac:dyDescent="0.2">
      <c r="E212" s="164"/>
    </row>
    <row r="213" spans="5:5" x14ac:dyDescent="0.2">
      <c r="E213" s="164"/>
    </row>
    <row r="214" spans="5:5" x14ac:dyDescent="0.2">
      <c r="E214" s="164"/>
    </row>
    <row r="215" spans="5:5" x14ac:dyDescent="0.2">
      <c r="E215" s="164"/>
    </row>
    <row r="216" spans="5:5" x14ac:dyDescent="0.2">
      <c r="E216" s="164"/>
    </row>
    <row r="217" spans="5:5" x14ac:dyDescent="0.2">
      <c r="E217" s="164"/>
    </row>
    <row r="218" spans="5:5" x14ac:dyDescent="0.2">
      <c r="E218" s="164"/>
    </row>
    <row r="219" spans="5:5" x14ac:dyDescent="0.2">
      <c r="E219" s="164"/>
    </row>
    <row r="220" spans="5:5" x14ac:dyDescent="0.2">
      <c r="E220" s="164"/>
    </row>
    <row r="221" spans="5:5" x14ac:dyDescent="0.2">
      <c r="E221" s="164"/>
    </row>
    <row r="222" spans="5:5" x14ac:dyDescent="0.2">
      <c r="E222" s="164"/>
    </row>
    <row r="223" spans="5:5" x14ac:dyDescent="0.2">
      <c r="E223" s="164"/>
    </row>
    <row r="224" spans="5:5" x14ac:dyDescent="0.2">
      <c r="E224" s="164"/>
    </row>
    <row r="225" spans="5:5" x14ac:dyDescent="0.2">
      <c r="E225" s="164"/>
    </row>
    <row r="226" spans="5:5" x14ac:dyDescent="0.2">
      <c r="E226" s="164"/>
    </row>
    <row r="227" spans="5:5" x14ac:dyDescent="0.2">
      <c r="E227" s="164"/>
    </row>
    <row r="228" spans="5:5" x14ac:dyDescent="0.2">
      <c r="E228" s="164"/>
    </row>
    <row r="229" spans="5:5" x14ac:dyDescent="0.2">
      <c r="E229" s="164"/>
    </row>
    <row r="230" spans="5:5" x14ac:dyDescent="0.2">
      <c r="E230" s="164"/>
    </row>
    <row r="231" spans="5:5" x14ac:dyDescent="0.2">
      <c r="E231" s="164"/>
    </row>
    <row r="232" spans="5:5" x14ac:dyDescent="0.2">
      <c r="E232" s="164"/>
    </row>
    <row r="233" spans="5:5" x14ac:dyDescent="0.2">
      <c r="E233" s="164"/>
    </row>
    <row r="234" spans="5:5" x14ac:dyDescent="0.2">
      <c r="E234" s="164"/>
    </row>
    <row r="235" spans="5:5" x14ac:dyDescent="0.2">
      <c r="E235" s="164"/>
    </row>
    <row r="236" spans="5:5" x14ac:dyDescent="0.2">
      <c r="E236" s="164"/>
    </row>
    <row r="237" spans="5:5" x14ac:dyDescent="0.2">
      <c r="E237" s="164"/>
    </row>
    <row r="238" spans="5:5" x14ac:dyDescent="0.2">
      <c r="E238" s="164"/>
    </row>
    <row r="239" spans="5:5" x14ac:dyDescent="0.2">
      <c r="E239" s="164"/>
    </row>
    <row r="240" spans="5:5" x14ac:dyDescent="0.2">
      <c r="E240" s="164"/>
    </row>
    <row r="241" spans="5:5" x14ac:dyDescent="0.2">
      <c r="E241" s="164"/>
    </row>
    <row r="242" spans="5:5" x14ac:dyDescent="0.2">
      <c r="E242" s="164"/>
    </row>
    <row r="243" spans="5:5" x14ac:dyDescent="0.2">
      <c r="E243" s="164"/>
    </row>
    <row r="244" spans="5:5" x14ac:dyDescent="0.2">
      <c r="E244" s="164"/>
    </row>
    <row r="245" spans="5:5" x14ac:dyDescent="0.2">
      <c r="E245" s="164"/>
    </row>
    <row r="246" spans="5:5" x14ac:dyDescent="0.2">
      <c r="E246" s="164"/>
    </row>
    <row r="247" spans="5:5" x14ac:dyDescent="0.2">
      <c r="E247" s="164"/>
    </row>
    <row r="248" spans="5:5" x14ac:dyDescent="0.2">
      <c r="E248" s="164"/>
    </row>
    <row r="249" spans="5:5" x14ac:dyDescent="0.2">
      <c r="E249" s="164"/>
    </row>
    <row r="250" spans="5:5" x14ac:dyDescent="0.2">
      <c r="E250" s="164"/>
    </row>
    <row r="251" spans="5:5" x14ac:dyDescent="0.2">
      <c r="E251" s="164"/>
    </row>
    <row r="252" spans="5:5" x14ac:dyDescent="0.2">
      <c r="E252" s="164"/>
    </row>
    <row r="253" spans="5:5" x14ac:dyDescent="0.2">
      <c r="E253" s="164"/>
    </row>
    <row r="254" spans="5:5" x14ac:dyDescent="0.2">
      <c r="E254" s="164"/>
    </row>
    <row r="255" spans="5:5" x14ac:dyDescent="0.2">
      <c r="E255" s="164"/>
    </row>
    <row r="256" spans="5:5" x14ac:dyDescent="0.2">
      <c r="E256" s="164"/>
    </row>
    <row r="257" spans="5:5" x14ac:dyDescent="0.2">
      <c r="E257" s="164"/>
    </row>
    <row r="258" spans="5:5" x14ac:dyDescent="0.2">
      <c r="E258" s="164"/>
    </row>
    <row r="259" spans="5:5" x14ac:dyDescent="0.2">
      <c r="E259" s="164"/>
    </row>
    <row r="260" spans="5:5" x14ac:dyDescent="0.2">
      <c r="E260" s="164"/>
    </row>
    <row r="261" spans="5:5" x14ac:dyDescent="0.2">
      <c r="E261" s="164"/>
    </row>
    <row r="262" spans="5:5" x14ac:dyDescent="0.2">
      <c r="E262" s="164"/>
    </row>
    <row r="263" spans="5:5" x14ac:dyDescent="0.2">
      <c r="E263" s="164"/>
    </row>
    <row r="264" spans="5:5" x14ac:dyDescent="0.2">
      <c r="E264" s="164"/>
    </row>
    <row r="265" spans="5:5" x14ac:dyDescent="0.2">
      <c r="E265" s="164"/>
    </row>
    <row r="266" spans="5:5" x14ac:dyDescent="0.2">
      <c r="E266" s="164"/>
    </row>
    <row r="267" spans="5:5" x14ac:dyDescent="0.2">
      <c r="E267" s="164"/>
    </row>
    <row r="268" spans="5:5" x14ac:dyDescent="0.2">
      <c r="E268" s="164"/>
    </row>
    <row r="269" spans="5:5" x14ac:dyDescent="0.2">
      <c r="E269" s="164"/>
    </row>
    <row r="270" spans="5:5" x14ac:dyDescent="0.2">
      <c r="E270" s="164"/>
    </row>
    <row r="271" spans="5:5" x14ac:dyDescent="0.2">
      <c r="E271" s="164"/>
    </row>
    <row r="272" spans="5:5" x14ac:dyDescent="0.2">
      <c r="E272" s="164"/>
    </row>
    <row r="273" spans="5:5" x14ac:dyDescent="0.2">
      <c r="E273" s="164"/>
    </row>
    <row r="274" spans="5:5" x14ac:dyDescent="0.2">
      <c r="E274" s="164"/>
    </row>
    <row r="275" spans="5:5" x14ac:dyDescent="0.2">
      <c r="E275" s="164"/>
    </row>
    <row r="276" spans="5:5" x14ac:dyDescent="0.2">
      <c r="E276" s="164"/>
    </row>
    <row r="277" spans="5:5" x14ac:dyDescent="0.2">
      <c r="E277" s="164"/>
    </row>
    <row r="278" spans="5:5" x14ac:dyDescent="0.2">
      <c r="E278" s="164"/>
    </row>
    <row r="279" spans="5:5" x14ac:dyDescent="0.2">
      <c r="E279" s="164"/>
    </row>
    <row r="280" spans="5:5" x14ac:dyDescent="0.2">
      <c r="E280" s="164"/>
    </row>
    <row r="281" spans="5:5" x14ac:dyDescent="0.2">
      <c r="E281" s="164"/>
    </row>
    <row r="282" spans="5:5" x14ac:dyDescent="0.2">
      <c r="E282" s="164"/>
    </row>
    <row r="283" spans="5:5" x14ac:dyDescent="0.2">
      <c r="E283" s="164"/>
    </row>
    <row r="284" spans="5:5" x14ac:dyDescent="0.2">
      <c r="E284" s="164"/>
    </row>
    <row r="285" spans="5:5" x14ac:dyDescent="0.2">
      <c r="E285" s="164"/>
    </row>
    <row r="286" spans="5:5" x14ac:dyDescent="0.2">
      <c r="E286" s="164"/>
    </row>
    <row r="287" spans="5:5" x14ac:dyDescent="0.2">
      <c r="E287" s="164"/>
    </row>
    <row r="288" spans="5:5" x14ac:dyDescent="0.2">
      <c r="E288" s="164"/>
    </row>
    <row r="289" spans="5:5" x14ac:dyDescent="0.2">
      <c r="E289" s="164"/>
    </row>
    <row r="290" spans="5:5" x14ac:dyDescent="0.2">
      <c r="E290" s="164"/>
    </row>
    <row r="291" spans="5:5" x14ac:dyDescent="0.2">
      <c r="E291" s="164"/>
    </row>
    <row r="292" spans="5:5" x14ac:dyDescent="0.2">
      <c r="E292" s="164"/>
    </row>
    <row r="293" spans="5:5" x14ac:dyDescent="0.2">
      <c r="E293" s="164"/>
    </row>
    <row r="294" spans="5:5" x14ac:dyDescent="0.2">
      <c r="E294" s="164"/>
    </row>
    <row r="295" spans="5:5" x14ac:dyDescent="0.2">
      <c r="E295" s="164"/>
    </row>
    <row r="296" spans="5:5" x14ac:dyDescent="0.2">
      <c r="E296" s="164"/>
    </row>
    <row r="297" spans="5:5" x14ac:dyDescent="0.2">
      <c r="E297" s="164"/>
    </row>
    <row r="298" spans="5:5" x14ac:dyDescent="0.2">
      <c r="E298" s="164"/>
    </row>
    <row r="299" spans="5:5" x14ac:dyDescent="0.2">
      <c r="E299" s="164"/>
    </row>
    <row r="300" spans="5:5" x14ac:dyDescent="0.2">
      <c r="E300" s="164"/>
    </row>
    <row r="301" spans="5:5" x14ac:dyDescent="0.2">
      <c r="E301" s="164"/>
    </row>
    <row r="302" spans="5:5" x14ac:dyDescent="0.2">
      <c r="E302" s="164"/>
    </row>
    <row r="303" spans="5:5" x14ac:dyDescent="0.2">
      <c r="E303" s="164"/>
    </row>
    <row r="304" spans="5:5" x14ac:dyDescent="0.2">
      <c r="E304" s="164"/>
    </row>
    <row r="305" spans="5:5" x14ac:dyDescent="0.2">
      <c r="E305" s="164"/>
    </row>
    <row r="306" spans="5:5" x14ac:dyDescent="0.2">
      <c r="E306" s="164"/>
    </row>
    <row r="307" spans="5:5" x14ac:dyDescent="0.2">
      <c r="E307" s="164"/>
    </row>
    <row r="308" spans="5:5" x14ac:dyDescent="0.2">
      <c r="E308" s="164"/>
    </row>
    <row r="309" spans="5:5" x14ac:dyDescent="0.2">
      <c r="E309" s="164"/>
    </row>
    <row r="310" spans="5:5" x14ac:dyDescent="0.2">
      <c r="E310" s="164"/>
    </row>
    <row r="311" spans="5:5" x14ac:dyDescent="0.2">
      <c r="E311" s="164"/>
    </row>
    <row r="312" spans="5:5" x14ac:dyDescent="0.2">
      <c r="E312" s="164"/>
    </row>
    <row r="313" spans="5:5" x14ac:dyDescent="0.2">
      <c r="E313" s="164"/>
    </row>
    <row r="314" spans="5:5" x14ac:dyDescent="0.2">
      <c r="E314" s="164"/>
    </row>
    <row r="315" spans="5:5" x14ac:dyDescent="0.2">
      <c r="E315" s="164"/>
    </row>
    <row r="316" spans="5:5" x14ac:dyDescent="0.2">
      <c r="E316" s="164"/>
    </row>
    <row r="317" spans="5:5" x14ac:dyDescent="0.2">
      <c r="E317" s="164"/>
    </row>
    <row r="318" spans="5:5" x14ac:dyDescent="0.2">
      <c r="E318" s="164"/>
    </row>
    <row r="319" spans="5:5" x14ac:dyDescent="0.2">
      <c r="E319" s="164"/>
    </row>
    <row r="320" spans="5:5" x14ac:dyDescent="0.2">
      <c r="E320" s="164"/>
    </row>
    <row r="321" spans="5:5" x14ac:dyDescent="0.2">
      <c r="E321" s="164"/>
    </row>
    <row r="322" spans="5:5" x14ac:dyDescent="0.2">
      <c r="E322" s="164"/>
    </row>
    <row r="323" spans="5:5" x14ac:dyDescent="0.2">
      <c r="E323" s="164"/>
    </row>
    <row r="324" spans="5:5" x14ac:dyDescent="0.2">
      <c r="E324" s="164"/>
    </row>
    <row r="325" spans="5:5" x14ac:dyDescent="0.2">
      <c r="E325" s="164"/>
    </row>
    <row r="326" spans="5:5" x14ac:dyDescent="0.2">
      <c r="E326" s="164"/>
    </row>
    <row r="327" spans="5:5" x14ac:dyDescent="0.2">
      <c r="E327" s="164"/>
    </row>
    <row r="328" spans="5:5" x14ac:dyDescent="0.2">
      <c r="E328" s="164"/>
    </row>
    <row r="329" spans="5:5" x14ac:dyDescent="0.2">
      <c r="E329" s="164"/>
    </row>
    <row r="330" spans="5:5" x14ac:dyDescent="0.2">
      <c r="E330" s="164"/>
    </row>
    <row r="331" spans="5:5" x14ac:dyDescent="0.2">
      <c r="E331" s="164"/>
    </row>
    <row r="332" spans="5:5" x14ac:dyDescent="0.2">
      <c r="E332" s="164"/>
    </row>
    <row r="333" spans="5:5" x14ac:dyDescent="0.2">
      <c r="E333" s="164"/>
    </row>
    <row r="334" spans="5:5" x14ac:dyDescent="0.2">
      <c r="E334" s="164"/>
    </row>
    <row r="335" spans="5:5" x14ac:dyDescent="0.2">
      <c r="E335" s="164"/>
    </row>
    <row r="336" spans="5:5" x14ac:dyDescent="0.2">
      <c r="E336" s="164"/>
    </row>
    <row r="337" spans="5:5" x14ac:dyDescent="0.2">
      <c r="E337" s="164"/>
    </row>
    <row r="338" spans="5:5" x14ac:dyDescent="0.2">
      <c r="E338" s="164"/>
    </row>
    <row r="339" spans="5:5" x14ac:dyDescent="0.2">
      <c r="E339" s="164"/>
    </row>
    <row r="340" spans="5:5" x14ac:dyDescent="0.2">
      <c r="E340" s="164"/>
    </row>
    <row r="341" spans="5:5" x14ac:dyDescent="0.2">
      <c r="E341" s="164"/>
    </row>
    <row r="342" spans="5:5" x14ac:dyDescent="0.2">
      <c r="E342" s="164"/>
    </row>
    <row r="343" spans="5:5" x14ac:dyDescent="0.2">
      <c r="E343" s="164"/>
    </row>
    <row r="344" spans="5:5" x14ac:dyDescent="0.2">
      <c r="E344" s="164"/>
    </row>
    <row r="345" spans="5:5" x14ac:dyDescent="0.2">
      <c r="E345" s="164"/>
    </row>
    <row r="346" spans="5:5" x14ac:dyDescent="0.2">
      <c r="E346" s="164"/>
    </row>
    <row r="347" spans="5:5" x14ac:dyDescent="0.2">
      <c r="E347" s="164"/>
    </row>
    <row r="348" spans="5:5" x14ac:dyDescent="0.2">
      <c r="E348" s="164"/>
    </row>
    <row r="349" spans="5:5" x14ac:dyDescent="0.2">
      <c r="E349" s="164"/>
    </row>
    <row r="350" spans="5:5" x14ac:dyDescent="0.2">
      <c r="E350" s="164"/>
    </row>
    <row r="351" spans="5:5" x14ac:dyDescent="0.2">
      <c r="E351" s="164"/>
    </row>
    <row r="352" spans="5:5" x14ac:dyDescent="0.2">
      <c r="E352" s="164"/>
    </row>
    <row r="353" spans="5:5" x14ac:dyDescent="0.2">
      <c r="E353" s="164"/>
    </row>
    <row r="354" spans="5:5" x14ac:dyDescent="0.2">
      <c r="E354" s="164"/>
    </row>
    <row r="355" spans="5:5" x14ac:dyDescent="0.2">
      <c r="E355" s="164"/>
    </row>
    <row r="356" spans="5:5" x14ac:dyDescent="0.2">
      <c r="E356" s="164"/>
    </row>
    <row r="357" spans="5:5" x14ac:dyDescent="0.2">
      <c r="E357" s="164"/>
    </row>
    <row r="358" spans="5:5" x14ac:dyDescent="0.2">
      <c r="E358" s="164"/>
    </row>
    <row r="359" spans="5:5" x14ac:dyDescent="0.2">
      <c r="E359" s="164"/>
    </row>
    <row r="360" spans="5:5" x14ac:dyDescent="0.2">
      <c r="E360" s="164"/>
    </row>
    <row r="361" spans="5:5" x14ac:dyDescent="0.2">
      <c r="E361" s="164"/>
    </row>
    <row r="362" spans="5:5" x14ac:dyDescent="0.2">
      <c r="E362" s="164"/>
    </row>
    <row r="363" spans="5:5" x14ac:dyDescent="0.2">
      <c r="E363" s="164"/>
    </row>
    <row r="364" spans="5:5" x14ac:dyDescent="0.2">
      <c r="E364" s="164"/>
    </row>
    <row r="365" spans="5:5" x14ac:dyDescent="0.2">
      <c r="E365" s="164"/>
    </row>
    <row r="366" spans="5:5" x14ac:dyDescent="0.2">
      <c r="E366" s="164"/>
    </row>
    <row r="367" spans="5:5" x14ac:dyDescent="0.2">
      <c r="E367" s="164"/>
    </row>
    <row r="368" spans="5:5" x14ac:dyDescent="0.2">
      <c r="E368" s="164"/>
    </row>
    <row r="369" spans="5:5" x14ac:dyDescent="0.2">
      <c r="E369" s="164"/>
    </row>
    <row r="370" spans="5:5" x14ac:dyDescent="0.2">
      <c r="E370" s="164"/>
    </row>
    <row r="371" spans="5:5" x14ac:dyDescent="0.2">
      <c r="E371" s="164"/>
    </row>
    <row r="372" spans="5:5" x14ac:dyDescent="0.2">
      <c r="E372" s="164"/>
    </row>
    <row r="373" spans="5:5" x14ac:dyDescent="0.2">
      <c r="E373" s="164"/>
    </row>
    <row r="374" spans="5:5" x14ac:dyDescent="0.2">
      <c r="E374" s="164"/>
    </row>
    <row r="375" spans="5:5" x14ac:dyDescent="0.2">
      <c r="E375" s="164"/>
    </row>
    <row r="376" spans="5:5" x14ac:dyDescent="0.2">
      <c r="E376" s="164"/>
    </row>
    <row r="377" spans="5:5" x14ac:dyDescent="0.2">
      <c r="E377" s="164"/>
    </row>
    <row r="378" spans="5:5" x14ac:dyDescent="0.2">
      <c r="E378" s="164"/>
    </row>
    <row r="379" spans="5:5" x14ac:dyDescent="0.2">
      <c r="E379" s="164"/>
    </row>
    <row r="380" spans="5:5" x14ac:dyDescent="0.2">
      <c r="E380" s="164"/>
    </row>
    <row r="381" spans="5:5" x14ac:dyDescent="0.2">
      <c r="E381" s="164"/>
    </row>
    <row r="382" spans="5:5" x14ac:dyDescent="0.2">
      <c r="E382" s="164"/>
    </row>
    <row r="383" spans="5:5" x14ac:dyDescent="0.2">
      <c r="E383" s="164"/>
    </row>
    <row r="384" spans="5:5" x14ac:dyDescent="0.2">
      <c r="E384" s="164"/>
    </row>
    <row r="385" spans="5:5" x14ac:dyDescent="0.2">
      <c r="E385" s="164"/>
    </row>
    <row r="386" spans="5:5" x14ac:dyDescent="0.2">
      <c r="E386" s="164"/>
    </row>
    <row r="387" spans="5:5" x14ac:dyDescent="0.2">
      <c r="E387" s="164"/>
    </row>
    <row r="388" spans="5:5" x14ac:dyDescent="0.2">
      <c r="E388" s="164"/>
    </row>
    <row r="389" spans="5:5" x14ac:dyDescent="0.2">
      <c r="E389" s="164"/>
    </row>
    <row r="390" spans="5:5" x14ac:dyDescent="0.2">
      <c r="E390" s="164"/>
    </row>
    <row r="391" spans="5:5" x14ac:dyDescent="0.2">
      <c r="E391" s="164"/>
    </row>
    <row r="392" spans="5:5" x14ac:dyDescent="0.2">
      <c r="E392" s="164"/>
    </row>
    <row r="393" spans="5:5" x14ac:dyDescent="0.2">
      <c r="E393" s="164"/>
    </row>
    <row r="394" spans="5:5" x14ac:dyDescent="0.2">
      <c r="E394" s="164"/>
    </row>
    <row r="395" spans="5:5" x14ac:dyDescent="0.2">
      <c r="E395" s="164"/>
    </row>
    <row r="396" spans="5:5" x14ac:dyDescent="0.2">
      <c r="E396" s="164"/>
    </row>
    <row r="397" spans="5:5" x14ac:dyDescent="0.2">
      <c r="E397" s="164"/>
    </row>
    <row r="398" spans="5:5" x14ac:dyDescent="0.2">
      <c r="E398" s="164"/>
    </row>
    <row r="399" spans="5:5" x14ac:dyDescent="0.2">
      <c r="E399" s="164"/>
    </row>
    <row r="400" spans="5:5" x14ac:dyDescent="0.2">
      <c r="E400" s="164"/>
    </row>
    <row r="401" spans="5:5" x14ac:dyDescent="0.2">
      <c r="E401" s="164"/>
    </row>
    <row r="402" spans="5:5" x14ac:dyDescent="0.2">
      <c r="E402" s="164"/>
    </row>
    <row r="403" spans="5:5" x14ac:dyDescent="0.2">
      <c r="E403" s="164"/>
    </row>
    <row r="404" spans="5:5" x14ac:dyDescent="0.2">
      <c r="E404" s="164"/>
    </row>
    <row r="405" spans="5:5" x14ac:dyDescent="0.2">
      <c r="E405" s="164"/>
    </row>
    <row r="406" spans="5:5" x14ac:dyDescent="0.2">
      <c r="E406" s="164"/>
    </row>
    <row r="407" spans="5:5" x14ac:dyDescent="0.2">
      <c r="E407" s="164"/>
    </row>
    <row r="408" spans="5:5" x14ac:dyDescent="0.2">
      <c r="E408" s="164"/>
    </row>
    <row r="409" spans="5:5" x14ac:dyDescent="0.2">
      <c r="E409" s="164"/>
    </row>
    <row r="410" spans="5:5" x14ac:dyDescent="0.2">
      <c r="E410" s="164"/>
    </row>
    <row r="411" spans="5:5" x14ac:dyDescent="0.2">
      <c r="E411" s="164"/>
    </row>
    <row r="412" spans="5:5" x14ac:dyDescent="0.2">
      <c r="E412" s="164"/>
    </row>
    <row r="413" spans="5:5" x14ac:dyDescent="0.2">
      <c r="E413" s="164"/>
    </row>
    <row r="414" spans="5:5" x14ac:dyDescent="0.2">
      <c r="E414" s="164"/>
    </row>
    <row r="415" spans="5:5" x14ac:dyDescent="0.2">
      <c r="E415" s="164"/>
    </row>
    <row r="416" spans="5:5" x14ac:dyDescent="0.2">
      <c r="E416" s="164"/>
    </row>
    <row r="417" spans="5:5" x14ac:dyDescent="0.2">
      <c r="E417" s="164"/>
    </row>
    <row r="418" spans="5:5" x14ac:dyDescent="0.2">
      <c r="E418" s="164"/>
    </row>
    <row r="419" spans="5:5" x14ac:dyDescent="0.2">
      <c r="E419" s="164"/>
    </row>
    <row r="420" spans="5:5" x14ac:dyDescent="0.2">
      <c r="E420" s="164"/>
    </row>
    <row r="421" spans="5:5" x14ac:dyDescent="0.2">
      <c r="E421" s="164"/>
    </row>
    <row r="422" spans="5:5" x14ac:dyDescent="0.2">
      <c r="E422" s="164"/>
    </row>
    <row r="423" spans="5:5" x14ac:dyDescent="0.2">
      <c r="E423" s="164"/>
    </row>
    <row r="424" spans="5:5" x14ac:dyDescent="0.2">
      <c r="E424" s="164"/>
    </row>
    <row r="425" spans="5:5" x14ac:dyDescent="0.2">
      <c r="E425" s="164"/>
    </row>
    <row r="426" spans="5:5" x14ac:dyDescent="0.2">
      <c r="E426" s="164"/>
    </row>
    <row r="427" spans="5:5" x14ac:dyDescent="0.2">
      <c r="E427" s="164"/>
    </row>
    <row r="428" spans="5:5" x14ac:dyDescent="0.2">
      <c r="E428" s="164"/>
    </row>
    <row r="429" spans="5:5" x14ac:dyDescent="0.2">
      <c r="E429" s="164"/>
    </row>
    <row r="430" spans="5:5" x14ac:dyDescent="0.2">
      <c r="E430" s="164"/>
    </row>
    <row r="431" spans="5:5" x14ac:dyDescent="0.2">
      <c r="E431" s="164"/>
    </row>
    <row r="432" spans="5:5" x14ac:dyDescent="0.2">
      <c r="E432" s="164"/>
    </row>
    <row r="433" spans="5:5" x14ac:dyDescent="0.2">
      <c r="E433" s="164"/>
    </row>
    <row r="434" spans="5:5" x14ac:dyDescent="0.2">
      <c r="E434" s="164"/>
    </row>
    <row r="435" spans="5:5" x14ac:dyDescent="0.2">
      <c r="E435" s="164"/>
    </row>
    <row r="436" spans="5:5" x14ac:dyDescent="0.2">
      <c r="E436" s="164"/>
    </row>
    <row r="437" spans="5:5" x14ac:dyDescent="0.2">
      <c r="E437" s="164"/>
    </row>
    <row r="438" spans="5:5" x14ac:dyDescent="0.2">
      <c r="E438" s="164"/>
    </row>
    <row r="439" spans="5:5" x14ac:dyDescent="0.2">
      <c r="E439" s="164"/>
    </row>
    <row r="440" spans="5:5" x14ac:dyDescent="0.2">
      <c r="E440" s="164"/>
    </row>
    <row r="441" spans="5:5" x14ac:dyDescent="0.2">
      <c r="E441" s="164"/>
    </row>
    <row r="442" spans="5:5" x14ac:dyDescent="0.2">
      <c r="E442" s="164"/>
    </row>
    <row r="443" spans="5:5" x14ac:dyDescent="0.2">
      <c r="E443" s="164"/>
    </row>
    <row r="444" spans="5:5" x14ac:dyDescent="0.2">
      <c r="E444" s="164"/>
    </row>
    <row r="445" spans="5:5" x14ac:dyDescent="0.2">
      <c r="E445" s="164"/>
    </row>
    <row r="446" spans="5:5" x14ac:dyDescent="0.2">
      <c r="E446" s="164"/>
    </row>
    <row r="447" spans="5:5" x14ac:dyDescent="0.2">
      <c r="E447" s="164"/>
    </row>
    <row r="448" spans="5:5" x14ac:dyDescent="0.2">
      <c r="E448" s="164"/>
    </row>
    <row r="449" spans="5:5" x14ac:dyDescent="0.2">
      <c r="E449" s="164"/>
    </row>
    <row r="450" spans="5:5" x14ac:dyDescent="0.2">
      <c r="E450" s="164"/>
    </row>
    <row r="451" spans="5:5" x14ac:dyDescent="0.2">
      <c r="E451" s="164"/>
    </row>
    <row r="452" spans="5:5" x14ac:dyDescent="0.2">
      <c r="E452" s="164"/>
    </row>
    <row r="453" spans="5:5" x14ac:dyDescent="0.2">
      <c r="E453" s="164"/>
    </row>
    <row r="454" spans="5:5" x14ac:dyDescent="0.2">
      <c r="E454" s="164"/>
    </row>
    <row r="455" spans="5:5" x14ac:dyDescent="0.2">
      <c r="E455" s="164"/>
    </row>
    <row r="456" spans="5:5" x14ac:dyDescent="0.2">
      <c r="E456" s="164"/>
    </row>
    <row r="457" spans="5:5" x14ac:dyDescent="0.2">
      <c r="E457" s="164"/>
    </row>
    <row r="458" spans="5:5" x14ac:dyDescent="0.2">
      <c r="E458" s="164"/>
    </row>
    <row r="459" spans="5:5" x14ac:dyDescent="0.2">
      <c r="E459" s="164"/>
    </row>
    <row r="460" spans="5:5" x14ac:dyDescent="0.2">
      <c r="E460" s="164"/>
    </row>
    <row r="461" spans="5:5" x14ac:dyDescent="0.2">
      <c r="E461" s="164"/>
    </row>
    <row r="462" spans="5:5" x14ac:dyDescent="0.2">
      <c r="E462" s="164"/>
    </row>
    <row r="463" spans="5:5" x14ac:dyDescent="0.2">
      <c r="E463" s="164"/>
    </row>
    <row r="464" spans="5:5" x14ac:dyDescent="0.2">
      <c r="E464" s="164"/>
    </row>
    <row r="465" spans="5:5" x14ac:dyDescent="0.2">
      <c r="E465" s="164"/>
    </row>
    <row r="466" spans="5:5" x14ac:dyDescent="0.2">
      <c r="E466" s="164"/>
    </row>
    <row r="467" spans="5:5" x14ac:dyDescent="0.2">
      <c r="E467" s="164"/>
    </row>
    <row r="468" spans="5:5" x14ac:dyDescent="0.2">
      <c r="E468" s="164"/>
    </row>
    <row r="469" spans="5:5" x14ac:dyDescent="0.2">
      <c r="E469" s="164"/>
    </row>
    <row r="470" spans="5:5" x14ac:dyDescent="0.2">
      <c r="E470" s="164"/>
    </row>
    <row r="471" spans="5:5" x14ac:dyDescent="0.2">
      <c r="E471" s="164"/>
    </row>
    <row r="472" spans="5:5" x14ac:dyDescent="0.2">
      <c r="E472" s="164"/>
    </row>
    <row r="473" spans="5:5" x14ac:dyDescent="0.2">
      <c r="E473" s="164"/>
    </row>
    <row r="474" spans="5:5" x14ac:dyDescent="0.2">
      <c r="E474" s="164"/>
    </row>
    <row r="475" spans="5:5" x14ac:dyDescent="0.2">
      <c r="E475" s="164"/>
    </row>
    <row r="476" spans="5:5" x14ac:dyDescent="0.2">
      <c r="E476" s="164"/>
    </row>
    <row r="477" spans="5:5" x14ac:dyDescent="0.2">
      <c r="E477" s="164"/>
    </row>
    <row r="478" spans="5:5" x14ac:dyDescent="0.2">
      <c r="E478" s="164"/>
    </row>
    <row r="479" spans="5:5" x14ac:dyDescent="0.2">
      <c r="E479" s="164"/>
    </row>
    <row r="480" spans="5:5" x14ac:dyDescent="0.2">
      <c r="E480" s="164"/>
    </row>
    <row r="481" spans="5:5" x14ac:dyDescent="0.2">
      <c r="E481" s="164"/>
    </row>
    <row r="482" spans="5:5" x14ac:dyDescent="0.2">
      <c r="E482" s="164"/>
    </row>
    <row r="483" spans="5:5" x14ac:dyDescent="0.2">
      <c r="E483" s="164"/>
    </row>
    <row r="484" spans="5:5" x14ac:dyDescent="0.2">
      <c r="E484" s="164"/>
    </row>
    <row r="485" spans="5:5" x14ac:dyDescent="0.2">
      <c r="E485" s="164"/>
    </row>
    <row r="486" spans="5:5" x14ac:dyDescent="0.2">
      <c r="E486" s="164"/>
    </row>
    <row r="487" spans="5:5" x14ac:dyDescent="0.2">
      <c r="E487" s="164"/>
    </row>
    <row r="488" spans="5:5" x14ac:dyDescent="0.2">
      <c r="E488" s="164"/>
    </row>
    <row r="489" spans="5:5" x14ac:dyDescent="0.2">
      <c r="E489" s="164"/>
    </row>
    <row r="490" spans="5:5" x14ac:dyDescent="0.2">
      <c r="E490" s="164"/>
    </row>
    <row r="491" spans="5:5" x14ac:dyDescent="0.2">
      <c r="E491" s="164"/>
    </row>
    <row r="492" spans="5:5" x14ac:dyDescent="0.2">
      <c r="E492" s="164"/>
    </row>
    <row r="493" spans="5:5" x14ac:dyDescent="0.2">
      <c r="E493" s="164"/>
    </row>
    <row r="494" spans="5:5" x14ac:dyDescent="0.2">
      <c r="E494" s="164"/>
    </row>
    <row r="495" spans="5:5" x14ac:dyDescent="0.2">
      <c r="E495" s="164"/>
    </row>
    <row r="496" spans="5:5" x14ac:dyDescent="0.2">
      <c r="E496" s="164"/>
    </row>
    <row r="497" spans="5:5" x14ac:dyDescent="0.2">
      <c r="E497" s="164"/>
    </row>
    <row r="498" spans="5:5" x14ac:dyDescent="0.2">
      <c r="E498" s="164"/>
    </row>
    <row r="499" spans="5:5" x14ac:dyDescent="0.2">
      <c r="E499" s="164"/>
    </row>
    <row r="500" spans="5:5" x14ac:dyDescent="0.2">
      <c r="E500" s="164"/>
    </row>
    <row r="501" spans="5:5" x14ac:dyDescent="0.2">
      <c r="E501" s="164"/>
    </row>
    <row r="502" spans="5:5" x14ac:dyDescent="0.2">
      <c r="E502" s="164"/>
    </row>
    <row r="503" spans="5:5" x14ac:dyDescent="0.2">
      <c r="E503" s="164"/>
    </row>
    <row r="504" spans="5:5" x14ac:dyDescent="0.2">
      <c r="E504" s="164"/>
    </row>
    <row r="505" spans="5:5" x14ac:dyDescent="0.2">
      <c r="E505" s="164"/>
    </row>
    <row r="506" spans="5:5" x14ac:dyDescent="0.2">
      <c r="E506" s="164"/>
    </row>
    <row r="507" spans="5:5" x14ac:dyDescent="0.2">
      <c r="E507" s="164"/>
    </row>
    <row r="508" spans="5:5" x14ac:dyDescent="0.2">
      <c r="E508" s="164"/>
    </row>
    <row r="509" spans="5:5" x14ac:dyDescent="0.2">
      <c r="E509" s="164"/>
    </row>
    <row r="510" spans="5:5" x14ac:dyDescent="0.2">
      <c r="E510" s="164"/>
    </row>
    <row r="511" spans="5:5" x14ac:dyDescent="0.2">
      <c r="E511" s="164"/>
    </row>
    <row r="512" spans="5:5" x14ac:dyDescent="0.2">
      <c r="E512" s="164"/>
    </row>
    <row r="513" spans="5:5" x14ac:dyDescent="0.2">
      <c r="E513" s="164"/>
    </row>
    <row r="514" spans="5:5" x14ac:dyDescent="0.2">
      <c r="E514" s="164"/>
    </row>
    <row r="515" spans="5:5" x14ac:dyDescent="0.2">
      <c r="E515" s="164"/>
    </row>
    <row r="516" spans="5:5" x14ac:dyDescent="0.2">
      <c r="E516" s="164"/>
    </row>
    <row r="517" spans="5:5" x14ac:dyDescent="0.2">
      <c r="E517" s="164"/>
    </row>
    <row r="518" spans="5:5" x14ac:dyDescent="0.2">
      <c r="E518" s="164"/>
    </row>
    <row r="519" spans="5:5" x14ac:dyDescent="0.2">
      <c r="E519" s="164"/>
    </row>
    <row r="520" spans="5:5" x14ac:dyDescent="0.2">
      <c r="E520" s="164"/>
    </row>
    <row r="521" spans="5:5" x14ac:dyDescent="0.2">
      <c r="E521" s="164"/>
    </row>
    <row r="522" spans="5:5" x14ac:dyDescent="0.2">
      <c r="E522" s="164"/>
    </row>
    <row r="523" spans="5:5" x14ac:dyDescent="0.2">
      <c r="E523" s="164"/>
    </row>
    <row r="524" spans="5:5" x14ac:dyDescent="0.2">
      <c r="E524" s="164"/>
    </row>
    <row r="525" spans="5:5" x14ac:dyDescent="0.2">
      <c r="E525" s="164"/>
    </row>
    <row r="526" spans="5:5" x14ac:dyDescent="0.2">
      <c r="E526" s="164"/>
    </row>
    <row r="527" spans="5:5" x14ac:dyDescent="0.2">
      <c r="E527" s="164"/>
    </row>
    <row r="528" spans="5:5" x14ac:dyDescent="0.2">
      <c r="E528" s="164"/>
    </row>
    <row r="529" spans="5:5" x14ac:dyDescent="0.2">
      <c r="E529" s="164"/>
    </row>
    <row r="530" spans="5:5" x14ac:dyDescent="0.2">
      <c r="E530" s="164"/>
    </row>
    <row r="531" spans="5:5" x14ac:dyDescent="0.2">
      <c r="E531" s="164"/>
    </row>
    <row r="532" spans="5:5" x14ac:dyDescent="0.2">
      <c r="E532" s="164"/>
    </row>
    <row r="533" spans="5:5" x14ac:dyDescent="0.2">
      <c r="E533" s="164"/>
    </row>
    <row r="534" spans="5:5" x14ac:dyDescent="0.2">
      <c r="E534" s="164"/>
    </row>
    <row r="535" spans="5:5" x14ac:dyDescent="0.2">
      <c r="E535" s="164"/>
    </row>
    <row r="536" spans="5:5" x14ac:dyDescent="0.2">
      <c r="E536" s="164"/>
    </row>
    <row r="537" spans="5:5" x14ac:dyDescent="0.2">
      <c r="E537" s="164"/>
    </row>
    <row r="538" spans="5:5" x14ac:dyDescent="0.2">
      <c r="E538" s="164"/>
    </row>
    <row r="539" spans="5:5" x14ac:dyDescent="0.2">
      <c r="E539" s="164"/>
    </row>
    <row r="540" spans="5:5" x14ac:dyDescent="0.2">
      <c r="E540" s="164"/>
    </row>
    <row r="541" spans="5:5" x14ac:dyDescent="0.2">
      <c r="E541" s="164"/>
    </row>
    <row r="542" spans="5:5" x14ac:dyDescent="0.2">
      <c r="E542" s="164"/>
    </row>
    <row r="543" spans="5:5" x14ac:dyDescent="0.2">
      <c r="E543" s="164"/>
    </row>
    <row r="544" spans="5:5" x14ac:dyDescent="0.2">
      <c r="E544" s="164"/>
    </row>
    <row r="545" spans="5:5" x14ac:dyDescent="0.2">
      <c r="E545" s="164"/>
    </row>
    <row r="546" spans="5:5" x14ac:dyDescent="0.2">
      <c r="E546" s="164"/>
    </row>
    <row r="547" spans="5:5" x14ac:dyDescent="0.2">
      <c r="E547" s="164"/>
    </row>
    <row r="548" spans="5:5" x14ac:dyDescent="0.2">
      <c r="E548" s="164"/>
    </row>
    <row r="549" spans="5:5" x14ac:dyDescent="0.2">
      <c r="E549" s="164"/>
    </row>
    <row r="550" spans="5:5" x14ac:dyDescent="0.2">
      <c r="E550" s="164"/>
    </row>
    <row r="551" spans="5:5" x14ac:dyDescent="0.2">
      <c r="E551" s="164"/>
    </row>
    <row r="552" spans="5:5" x14ac:dyDescent="0.2">
      <c r="E552" s="164"/>
    </row>
    <row r="553" spans="5:5" x14ac:dyDescent="0.2">
      <c r="E553" s="164"/>
    </row>
    <row r="554" spans="5:5" x14ac:dyDescent="0.2">
      <c r="E554" s="164"/>
    </row>
    <row r="555" spans="5:5" x14ac:dyDescent="0.2">
      <c r="E555" s="164"/>
    </row>
    <row r="556" spans="5:5" x14ac:dyDescent="0.2">
      <c r="E556" s="164"/>
    </row>
    <row r="557" spans="5:5" x14ac:dyDescent="0.2">
      <c r="E557" s="164"/>
    </row>
    <row r="558" spans="5:5" x14ac:dyDescent="0.2">
      <c r="E558" s="164"/>
    </row>
    <row r="559" spans="5:5" x14ac:dyDescent="0.2">
      <c r="E559" s="164"/>
    </row>
    <row r="560" spans="5:5" x14ac:dyDescent="0.2">
      <c r="E560" s="164"/>
    </row>
    <row r="561" spans="5:5" x14ac:dyDescent="0.2">
      <c r="E561" s="164"/>
    </row>
    <row r="562" spans="5:5" x14ac:dyDescent="0.2">
      <c r="E562" s="164"/>
    </row>
    <row r="563" spans="5:5" x14ac:dyDescent="0.2">
      <c r="E563" s="164"/>
    </row>
    <row r="564" spans="5:5" x14ac:dyDescent="0.2">
      <c r="E564" s="164"/>
    </row>
    <row r="565" spans="5:5" x14ac:dyDescent="0.2">
      <c r="E565" s="164"/>
    </row>
    <row r="566" spans="5:5" x14ac:dyDescent="0.2">
      <c r="E566" s="164"/>
    </row>
    <row r="567" spans="5:5" x14ac:dyDescent="0.2">
      <c r="E567" s="164"/>
    </row>
    <row r="568" spans="5:5" x14ac:dyDescent="0.2">
      <c r="E568" s="164"/>
    </row>
    <row r="569" spans="5:5" x14ac:dyDescent="0.2">
      <c r="E569" s="164"/>
    </row>
    <row r="570" spans="5:5" x14ac:dyDescent="0.2">
      <c r="E570" s="164"/>
    </row>
    <row r="571" spans="5:5" x14ac:dyDescent="0.2">
      <c r="E571" s="164"/>
    </row>
    <row r="572" spans="5:5" x14ac:dyDescent="0.2">
      <c r="E572" s="164"/>
    </row>
    <row r="573" spans="5:5" x14ac:dyDescent="0.2">
      <c r="E573" s="164"/>
    </row>
    <row r="574" spans="5:5" x14ac:dyDescent="0.2">
      <c r="E574" s="164"/>
    </row>
    <row r="575" spans="5:5" x14ac:dyDescent="0.2">
      <c r="E575" s="164"/>
    </row>
    <row r="576" spans="5:5" x14ac:dyDescent="0.2">
      <c r="E576" s="164"/>
    </row>
    <row r="577" spans="5:5" x14ac:dyDescent="0.2">
      <c r="E577" s="164"/>
    </row>
    <row r="578" spans="5:5" x14ac:dyDescent="0.2">
      <c r="E578" s="164"/>
    </row>
    <row r="579" spans="5:5" x14ac:dyDescent="0.2">
      <c r="E579" s="164"/>
    </row>
    <row r="580" spans="5:5" x14ac:dyDescent="0.2">
      <c r="E580" s="164"/>
    </row>
    <row r="581" spans="5:5" x14ac:dyDescent="0.2">
      <c r="E581" s="164"/>
    </row>
    <row r="582" spans="5:5" x14ac:dyDescent="0.2">
      <c r="E582" s="164"/>
    </row>
    <row r="583" spans="5:5" x14ac:dyDescent="0.2">
      <c r="E583" s="164"/>
    </row>
    <row r="584" spans="5:5" x14ac:dyDescent="0.2">
      <c r="E584" s="164"/>
    </row>
    <row r="585" spans="5:5" x14ac:dyDescent="0.2">
      <c r="E585" s="164"/>
    </row>
    <row r="586" spans="5:5" x14ac:dyDescent="0.2">
      <c r="E586" s="164"/>
    </row>
    <row r="587" spans="5:5" x14ac:dyDescent="0.2">
      <c r="E587" s="164"/>
    </row>
    <row r="588" spans="5:5" x14ac:dyDescent="0.2">
      <c r="E588" s="164"/>
    </row>
    <row r="589" spans="5:5" x14ac:dyDescent="0.2">
      <c r="E589" s="164"/>
    </row>
    <row r="590" spans="5:5" x14ac:dyDescent="0.2">
      <c r="E590" s="164"/>
    </row>
    <row r="591" spans="5:5" x14ac:dyDescent="0.2">
      <c r="E591" s="164"/>
    </row>
    <row r="592" spans="5:5" x14ac:dyDescent="0.2">
      <c r="E592" s="164"/>
    </row>
    <row r="593" spans="5:5" x14ac:dyDescent="0.2">
      <c r="E593" s="164"/>
    </row>
    <row r="594" spans="5:5" x14ac:dyDescent="0.2">
      <c r="E594" s="164"/>
    </row>
    <row r="595" spans="5:5" x14ac:dyDescent="0.2">
      <c r="E595" s="164"/>
    </row>
    <row r="596" spans="5:5" x14ac:dyDescent="0.2">
      <c r="E596" s="164"/>
    </row>
    <row r="597" spans="5:5" x14ac:dyDescent="0.2">
      <c r="E597" s="164"/>
    </row>
    <row r="598" spans="5:5" x14ac:dyDescent="0.2">
      <c r="E598" s="164"/>
    </row>
    <row r="599" spans="5:5" x14ac:dyDescent="0.2">
      <c r="E599" s="164"/>
    </row>
    <row r="600" spans="5:5" x14ac:dyDescent="0.2">
      <c r="E600" s="164"/>
    </row>
    <row r="601" spans="5:5" x14ac:dyDescent="0.2">
      <c r="E601" s="164"/>
    </row>
    <row r="602" spans="5:5" x14ac:dyDescent="0.2">
      <c r="E602" s="164"/>
    </row>
    <row r="603" spans="5:5" x14ac:dyDescent="0.2">
      <c r="E603" s="164"/>
    </row>
    <row r="604" spans="5:5" x14ac:dyDescent="0.2">
      <c r="E604" s="164"/>
    </row>
    <row r="605" spans="5:5" x14ac:dyDescent="0.2">
      <c r="E605" s="164"/>
    </row>
    <row r="606" spans="5:5" x14ac:dyDescent="0.2">
      <c r="E606" s="164"/>
    </row>
    <row r="607" spans="5:5" x14ac:dyDescent="0.2">
      <c r="E607" s="164"/>
    </row>
    <row r="608" spans="5:5" x14ac:dyDescent="0.2">
      <c r="E608" s="164"/>
    </row>
    <row r="609" spans="5:5" x14ac:dyDescent="0.2">
      <c r="E609" s="164"/>
    </row>
    <row r="610" spans="5:5" x14ac:dyDescent="0.2">
      <c r="E610" s="164"/>
    </row>
    <row r="611" spans="5:5" x14ac:dyDescent="0.2">
      <c r="E611" s="164"/>
    </row>
    <row r="612" spans="5:5" x14ac:dyDescent="0.2">
      <c r="E612" s="164"/>
    </row>
    <row r="613" spans="5:5" x14ac:dyDescent="0.2">
      <c r="E613" s="164"/>
    </row>
    <row r="614" spans="5:5" x14ac:dyDescent="0.2">
      <c r="E614" s="164"/>
    </row>
    <row r="615" spans="5:5" x14ac:dyDescent="0.2">
      <c r="E615" s="164"/>
    </row>
    <row r="616" spans="5:5" x14ac:dyDescent="0.2">
      <c r="E616" s="164"/>
    </row>
    <row r="617" spans="5:5" x14ac:dyDescent="0.2">
      <c r="E617" s="164"/>
    </row>
    <row r="618" spans="5:5" x14ac:dyDescent="0.2">
      <c r="E618" s="164"/>
    </row>
    <row r="619" spans="5:5" x14ac:dyDescent="0.2">
      <c r="E619" s="164"/>
    </row>
    <row r="620" spans="5:5" x14ac:dyDescent="0.2">
      <c r="E620" s="164"/>
    </row>
    <row r="621" spans="5:5" x14ac:dyDescent="0.2">
      <c r="E621" s="164"/>
    </row>
    <row r="622" spans="5:5" x14ac:dyDescent="0.2">
      <c r="E622" s="164"/>
    </row>
    <row r="623" spans="5:5" x14ac:dyDescent="0.2">
      <c r="E623" s="164"/>
    </row>
    <row r="624" spans="5:5" x14ac:dyDescent="0.2">
      <c r="E624" s="164"/>
    </row>
    <row r="625" spans="5:5" x14ac:dyDescent="0.2">
      <c r="E625" s="164"/>
    </row>
    <row r="626" spans="5:5" x14ac:dyDescent="0.2">
      <c r="E626" s="164"/>
    </row>
    <row r="627" spans="5:5" x14ac:dyDescent="0.2">
      <c r="E627" s="164"/>
    </row>
    <row r="628" spans="5:5" x14ac:dyDescent="0.2">
      <c r="E628" s="164"/>
    </row>
    <row r="629" spans="5:5" x14ac:dyDescent="0.2">
      <c r="E629" s="164"/>
    </row>
    <row r="630" spans="5:5" x14ac:dyDescent="0.2">
      <c r="E630" s="164"/>
    </row>
    <row r="631" spans="5:5" x14ac:dyDescent="0.2">
      <c r="E631" s="164"/>
    </row>
    <row r="632" spans="5:5" x14ac:dyDescent="0.2">
      <c r="E632" s="164"/>
    </row>
    <row r="633" spans="5:5" x14ac:dyDescent="0.2">
      <c r="E633" s="164"/>
    </row>
    <row r="634" spans="5:5" x14ac:dyDescent="0.2">
      <c r="E634" s="164"/>
    </row>
    <row r="635" spans="5:5" x14ac:dyDescent="0.2">
      <c r="E635" s="164"/>
    </row>
    <row r="636" spans="5:5" x14ac:dyDescent="0.2">
      <c r="E636" s="164"/>
    </row>
    <row r="637" spans="5:5" x14ac:dyDescent="0.2">
      <c r="E637" s="164"/>
    </row>
    <row r="638" spans="5:5" x14ac:dyDescent="0.2">
      <c r="E638" s="164"/>
    </row>
    <row r="639" spans="5:5" x14ac:dyDescent="0.2">
      <c r="E639" s="164"/>
    </row>
    <row r="640" spans="5:5" x14ac:dyDescent="0.2">
      <c r="E640" s="164"/>
    </row>
    <row r="641" spans="5:5" x14ac:dyDescent="0.2">
      <c r="E641" s="164"/>
    </row>
    <row r="642" spans="5:5" x14ac:dyDescent="0.2">
      <c r="E642" s="164"/>
    </row>
    <row r="643" spans="5:5" x14ac:dyDescent="0.2">
      <c r="E643" s="164"/>
    </row>
    <row r="644" spans="5:5" x14ac:dyDescent="0.2">
      <c r="E644" s="164"/>
    </row>
    <row r="645" spans="5:5" x14ac:dyDescent="0.2">
      <c r="E645" s="164"/>
    </row>
    <row r="646" spans="5:5" x14ac:dyDescent="0.2">
      <c r="E646" s="164"/>
    </row>
    <row r="647" spans="5:5" x14ac:dyDescent="0.2">
      <c r="E647" s="164"/>
    </row>
    <row r="648" spans="5:5" x14ac:dyDescent="0.2">
      <c r="E648" s="164"/>
    </row>
    <row r="649" spans="5:5" x14ac:dyDescent="0.2">
      <c r="E649" s="164"/>
    </row>
    <row r="650" spans="5:5" x14ac:dyDescent="0.2">
      <c r="E650" s="164"/>
    </row>
    <row r="651" spans="5:5" x14ac:dyDescent="0.2">
      <c r="E651" s="164"/>
    </row>
    <row r="652" spans="5:5" x14ac:dyDescent="0.2">
      <c r="E652" s="164"/>
    </row>
    <row r="653" spans="5:5" x14ac:dyDescent="0.2">
      <c r="E653" s="164"/>
    </row>
    <row r="654" spans="5:5" x14ac:dyDescent="0.2">
      <c r="E654" s="164"/>
    </row>
    <row r="655" spans="5:5" x14ac:dyDescent="0.2">
      <c r="E655" s="164"/>
    </row>
    <row r="656" spans="5:5" x14ac:dyDescent="0.2">
      <c r="E656" s="164"/>
    </row>
    <row r="657" spans="5:5" x14ac:dyDescent="0.2">
      <c r="E657" s="164"/>
    </row>
    <row r="658" spans="5:5" x14ac:dyDescent="0.2">
      <c r="E658" s="164"/>
    </row>
    <row r="659" spans="5:5" x14ac:dyDescent="0.2">
      <c r="E659" s="164"/>
    </row>
    <row r="660" spans="5:5" x14ac:dyDescent="0.2">
      <c r="E660" s="164"/>
    </row>
    <row r="661" spans="5:5" x14ac:dyDescent="0.2">
      <c r="E661" s="164"/>
    </row>
    <row r="662" spans="5:5" x14ac:dyDescent="0.2">
      <c r="E662" s="164"/>
    </row>
    <row r="663" spans="5:5" x14ac:dyDescent="0.2">
      <c r="E663" s="164"/>
    </row>
    <row r="664" spans="5:5" x14ac:dyDescent="0.2">
      <c r="E664" s="164"/>
    </row>
    <row r="665" spans="5:5" x14ac:dyDescent="0.2">
      <c r="E665" s="164"/>
    </row>
    <row r="666" spans="5:5" x14ac:dyDescent="0.2">
      <c r="E666" s="164"/>
    </row>
    <row r="667" spans="5:5" x14ac:dyDescent="0.2">
      <c r="E667" s="164"/>
    </row>
    <row r="668" spans="5:5" x14ac:dyDescent="0.2">
      <c r="E668" s="164"/>
    </row>
    <row r="669" spans="5:5" x14ac:dyDescent="0.2">
      <c r="E669" s="164"/>
    </row>
    <row r="670" spans="5:5" x14ac:dyDescent="0.2">
      <c r="E670" s="164"/>
    </row>
    <row r="671" spans="5:5" x14ac:dyDescent="0.2">
      <c r="E671" s="164"/>
    </row>
    <row r="672" spans="5:5" x14ac:dyDescent="0.2">
      <c r="E672" s="164"/>
    </row>
    <row r="673" spans="5:5" x14ac:dyDescent="0.2">
      <c r="E673" s="164"/>
    </row>
    <row r="674" spans="5:5" x14ac:dyDescent="0.2">
      <c r="E674" s="164"/>
    </row>
    <row r="675" spans="5:5" x14ac:dyDescent="0.2">
      <c r="E675" s="164"/>
    </row>
    <row r="676" spans="5:5" x14ac:dyDescent="0.2">
      <c r="E676" s="164"/>
    </row>
    <row r="677" spans="5:5" x14ac:dyDescent="0.2">
      <c r="E677" s="164"/>
    </row>
    <row r="678" spans="5:5" x14ac:dyDescent="0.2">
      <c r="E678" s="164"/>
    </row>
    <row r="679" spans="5:5" x14ac:dyDescent="0.2">
      <c r="E679" s="164"/>
    </row>
    <row r="680" spans="5:5" x14ac:dyDescent="0.2">
      <c r="E680" s="164"/>
    </row>
    <row r="681" spans="5:5" x14ac:dyDescent="0.2">
      <c r="E681" s="164"/>
    </row>
    <row r="682" spans="5:5" x14ac:dyDescent="0.2">
      <c r="E682" s="164"/>
    </row>
    <row r="683" spans="5:5" x14ac:dyDescent="0.2">
      <c r="E683" s="164"/>
    </row>
    <row r="684" spans="5:5" x14ac:dyDescent="0.2">
      <c r="E684" s="164"/>
    </row>
    <row r="685" spans="5:5" x14ac:dyDescent="0.2">
      <c r="E685" s="164"/>
    </row>
    <row r="686" spans="5:5" x14ac:dyDescent="0.2">
      <c r="E686" s="164"/>
    </row>
    <row r="687" spans="5:5" x14ac:dyDescent="0.2">
      <c r="E687" s="164"/>
    </row>
    <row r="688" spans="5:5" x14ac:dyDescent="0.2">
      <c r="E688" s="164"/>
    </row>
    <row r="689" spans="5:5" x14ac:dyDescent="0.2">
      <c r="E689" s="164"/>
    </row>
    <row r="690" spans="5:5" x14ac:dyDescent="0.2">
      <c r="E690" s="164"/>
    </row>
    <row r="691" spans="5:5" x14ac:dyDescent="0.2">
      <c r="E691" s="164"/>
    </row>
    <row r="692" spans="5:5" x14ac:dyDescent="0.2">
      <c r="E692" s="164"/>
    </row>
    <row r="693" spans="5:5" x14ac:dyDescent="0.2">
      <c r="E693" s="164"/>
    </row>
    <row r="694" spans="5:5" x14ac:dyDescent="0.2">
      <c r="E694" s="164"/>
    </row>
    <row r="695" spans="5:5" x14ac:dyDescent="0.2">
      <c r="E695" s="164"/>
    </row>
    <row r="696" spans="5:5" x14ac:dyDescent="0.2">
      <c r="E696" s="164"/>
    </row>
    <row r="697" spans="5:5" x14ac:dyDescent="0.2">
      <c r="E697" s="164"/>
    </row>
    <row r="698" spans="5:5" x14ac:dyDescent="0.2">
      <c r="E698" s="164"/>
    </row>
    <row r="699" spans="5:5" x14ac:dyDescent="0.2">
      <c r="E699" s="164"/>
    </row>
    <row r="700" spans="5:5" x14ac:dyDescent="0.2">
      <c r="E700" s="164"/>
    </row>
    <row r="701" spans="5:5" x14ac:dyDescent="0.2">
      <c r="E701" s="164"/>
    </row>
    <row r="702" spans="5:5" x14ac:dyDescent="0.2">
      <c r="E702" s="164"/>
    </row>
    <row r="703" spans="5:5" x14ac:dyDescent="0.2">
      <c r="E703" s="164"/>
    </row>
    <row r="704" spans="5:5" x14ac:dyDescent="0.2">
      <c r="E704" s="164"/>
    </row>
    <row r="705" spans="5:5" x14ac:dyDescent="0.2">
      <c r="E705" s="164"/>
    </row>
    <row r="706" spans="5:5" x14ac:dyDescent="0.2">
      <c r="E706" s="164"/>
    </row>
    <row r="707" spans="5:5" x14ac:dyDescent="0.2">
      <c r="E707" s="164"/>
    </row>
    <row r="708" spans="5:5" x14ac:dyDescent="0.2">
      <c r="E708" s="164"/>
    </row>
    <row r="709" spans="5:5" x14ac:dyDescent="0.2">
      <c r="E709" s="164"/>
    </row>
    <row r="710" spans="5:5" x14ac:dyDescent="0.2">
      <c r="E710" s="164"/>
    </row>
    <row r="711" spans="5:5" x14ac:dyDescent="0.2">
      <c r="E711" s="164"/>
    </row>
    <row r="712" spans="5:5" x14ac:dyDescent="0.2">
      <c r="E712" s="164"/>
    </row>
    <row r="713" spans="5:5" x14ac:dyDescent="0.2">
      <c r="E713" s="164"/>
    </row>
    <row r="714" spans="5:5" x14ac:dyDescent="0.2">
      <c r="E714" s="164"/>
    </row>
    <row r="715" spans="5:5" x14ac:dyDescent="0.2">
      <c r="E715" s="164"/>
    </row>
    <row r="716" spans="5:5" x14ac:dyDescent="0.2">
      <c r="E716" s="164"/>
    </row>
    <row r="717" spans="5:5" x14ac:dyDescent="0.2">
      <c r="E717" s="164"/>
    </row>
    <row r="718" spans="5:5" x14ac:dyDescent="0.2">
      <c r="E718" s="164"/>
    </row>
    <row r="719" spans="5:5" x14ac:dyDescent="0.2">
      <c r="E719" s="164"/>
    </row>
    <row r="720" spans="5:5" x14ac:dyDescent="0.2">
      <c r="E720" s="164"/>
    </row>
    <row r="721" spans="5:5" x14ac:dyDescent="0.2">
      <c r="E721" s="164"/>
    </row>
    <row r="722" spans="5:5" x14ac:dyDescent="0.2">
      <c r="E722" s="164"/>
    </row>
    <row r="723" spans="5:5" x14ac:dyDescent="0.2">
      <c r="E723" s="164"/>
    </row>
    <row r="724" spans="5:5" x14ac:dyDescent="0.2">
      <c r="E724" s="164"/>
    </row>
    <row r="725" spans="5:5" x14ac:dyDescent="0.2">
      <c r="E725" s="164"/>
    </row>
    <row r="726" spans="5:5" x14ac:dyDescent="0.2">
      <c r="E726" s="164"/>
    </row>
    <row r="727" spans="5:5" x14ac:dyDescent="0.2">
      <c r="E727" s="164"/>
    </row>
    <row r="728" spans="5:5" x14ac:dyDescent="0.2">
      <c r="E728" s="164"/>
    </row>
    <row r="729" spans="5:5" x14ac:dyDescent="0.2">
      <c r="E729" s="164"/>
    </row>
    <row r="730" spans="5:5" x14ac:dyDescent="0.2">
      <c r="E730" s="164"/>
    </row>
    <row r="731" spans="5:5" x14ac:dyDescent="0.2">
      <c r="E731" s="164"/>
    </row>
    <row r="732" spans="5:5" x14ac:dyDescent="0.2">
      <c r="E732" s="164"/>
    </row>
    <row r="733" spans="5:5" x14ac:dyDescent="0.2">
      <c r="E733" s="164"/>
    </row>
    <row r="734" spans="5:5" x14ac:dyDescent="0.2">
      <c r="E734" s="164"/>
    </row>
    <row r="735" spans="5:5" x14ac:dyDescent="0.2">
      <c r="E735" s="164"/>
    </row>
    <row r="736" spans="5:5" x14ac:dyDescent="0.2">
      <c r="E736" s="164"/>
    </row>
    <row r="737" spans="5:5" x14ac:dyDescent="0.2">
      <c r="E737" s="164"/>
    </row>
    <row r="738" spans="5:5" x14ac:dyDescent="0.2">
      <c r="E738" s="164"/>
    </row>
    <row r="739" spans="5:5" x14ac:dyDescent="0.2">
      <c r="E739" s="164"/>
    </row>
    <row r="740" spans="5:5" x14ac:dyDescent="0.2">
      <c r="E740" s="164"/>
    </row>
    <row r="741" spans="5:5" x14ac:dyDescent="0.2">
      <c r="E741" s="164"/>
    </row>
    <row r="742" spans="5:5" x14ac:dyDescent="0.2">
      <c r="E742" s="164"/>
    </row>
    <row r="743" spans="5:5" x14ac:dyDescent="0.2">
      <c r="E743" s="164"/>
    </row>
    <row r="744" spans="5:5" x14ac:dyDescent="0.2">
      <c r="E744" s="164"/>
    </row>
    <row r="745" spans="5:5" x14ac:dyDescent="0.2">
      <c r="E745" s="164"/>
    </row>
    <row r="746" spans="5:5" x14ac:dyDescent="0.2">
      <c r="E746" s="164"/>
    </row>
    <row r="747" spans="5:5" x14ac:dyDescent="0.2">
      <c r="E747" s="164"/>
    </row>
    <row r="748" spans="5:5" x14ac:dyDescent="0.2">
      <c r="E748" s="164"/>
    </row>
    <row r="749" spans="5:5" x14ac:dyDescent="0.2">
      <c r="E749" s="164"/>
    </row>
    <row r="750" spans="5:5" x14ac:dyDescent="0.2">
      <c r="E750" s="164"/>
    </row>
    <row r="751" spans="5:5" x14ac:dyDescent="0.2">
      <c r="E751" s="164"/>
    </row>
    <row r="752" spans="5:5" x14ac:dyDescent="0.2">
      <c r="E752" s="164"/>
    </row>
    <row r="753" spans="5:5" x14ac:dyDescent="0.2">
      <c r="E753" s="164"/>
    </row>
    <row r="754" spans="5:5" x14ac:dyDescent="0.2">
      <c r="E754" s="164"/>
    </row>
    <row r="755" spans="5:5" x14ac:dyDescent="0.2">
      <c r="E755" s="164"/>
    </row>
    <row r="756" spans="5:5" x14ac:dyDescent="0.2">
      <c r="E756" s="164"/>
    </row>
    <row r="757" spans="5:5" x14ac:dyDescent="0.2">
      <c r="E757" s="164"/>
    </row>
    <row r="758" spans="5:5" x14ac:dyDescent="0.2">
      <c r="E758" s="164"/>
    </row>
    <row r="759" spans="5:5" x14ac:dyDescent="0.2">
      <c r="E759" s="164"/>
    </row>
    <row r="760" spans="5:5" x14ac:dyDescent="0.2">
      <c r="E760" s="164"/>
    </row>
    <row r="761" spans="5:5" x14ac:dyDescent="0.2">
      <c r="E761" s="164"/>
    </row>
    <row r="762" spans="5:5" x14ac:dyDescent="0.2">
      <c r="E762" s="164"/>
    </row>
    <row r="763" spans="5:5" x14ac:dyDescent="0.2">
      <c r="E763" s="164"/>
    </row>
    <row r="764" spans="5:5" x14ac:dyDescent="0.2">
      <c r="E764" s="164"/>
    </row>
    <row r="765" spans="5:5" x14ac:dyDescent="0.2">
      <c r="E765" s="164"/>
    </row>
    <row r="766" spans="5:5" x14ac:dyDescent="0.2">
      <c r="E766" s="164"/>
    </row>
    <row r="767" spans="5:5" x14ac:dyDescent="0.2">
      <c r="E767" s="164"/>
    </row>
    <row r="768" spans="5:5" x14ac:dyDescent="0.2">
      <c r="E768" s="164"/>
    </row>
    <row r="769" spans="5:5" x14ac:dyDescent="0.2">
      <c r="E769" s="164"/>
    </row>
    <row r="770" spans="5:5" x14ac:dyDescent="0.2">
      <c r="E770" s="164"/>
    </row>
    <row r="771" spans="5:5" x14ac:dyDescent="0.2">
      <c r="E771" s="164"/>
    </row>
    <row r="772" spans="5:5" x14ac:dyDescent="0.2">
      <c r="E772" s="164"/>
    </row>
    <row r="773" spans="5:5" x14ac:dyDescent="0.2">
      <c r="E773" s="164"/>
    </row>
    <row r="774" spans="5:5" x14ac:dyDescent="0.2">
      <c r="E774" s="164"/>
    </row>
    <row r="775" spans="5:5" x14ac:dyDescent="0.2">
      <c r="E775" s="164"/>
    </row>
    <row r="776" spans="5:5" x14ac:dyDescent="0.2">
      <c r="E776" s="164"/>
    </row>
    <row r="777" spans="5:5" x14ac:dyDescent="0.2">
      <c r="E777" s="164"/>
    </row>
    <row r="778" spans="5:5" x14ac:dyDescent="0.2">
      <c r="E778" s="164"/>
    </row>
    <row r="779" spans="5:5" x14ac:dyDescent="0.2">
      <c r="E779" s="164"/>
    </row>
    <row r="780" spans="5:5" x14ac:dyDescent="0.2">
      <c r="E780" s="164"/>
    </row>
    <row r="781" spans="5:5" x14ac:dyDescent="0.2">
      <c r="E781" s="164"/>
    </row>
    <row r="782" spans="5:5" x14ac:dyDescent="0.2">
      <c r="E782" s="164"/>
    </row>
    <row r="783" spans="5:5" x14ac:dyDescent="0.2">
      <c r="E783" s="164"/>
    </row>
    <row r="784" spans="5:5" x14ac:dyDescent="0.2">
      <c r="E784" s="164"/>
    </row>
    <row r="785" spans="5:5" x14ac:dyDescent="0.2">
      <c r="E785" s="164"/>
    </row>
    <row r="786" spans="5:5" x14ac:dyDescent="0.2">
      <c r="E786" s="164"/>
    </row>
    <row r="787" spans="5:5" x14ac:dyDescent="0.2">
      <c r="E787" s="164"/>
    </row>
    <row r="788" spans="5:5" x14ac:dyDescent="0.2">
      <c r="E788" s="164"/>
    </row>
    <row r="789" spans="5:5" x14ac:dyDescent="0.2">
      <c r="E789" s="164"/>
    </row>
    <row r="790" spans="5:5" x14ac:dyDescent="0.2">
      <c r="E790" s="164"/>
    </row>
    <row r="791" spans="5:5" x14ac:dyDescent="0.2">
      <c r="E791" s="164"/>
    </row>
    <row r="792" spans="5:5" x14ac:dyDescent="0.2">
      <c r="E792" s="164"/>
    </row>
    <row r="793" spans="5:5" x14ac:dyDescent="0.2">
      <c r="E793" s="164"/>
    </row>
    <row r="794" spans="5:5" x14ac:dyDescent="0.2">
      <c r="E794" s="164"/>
    </row>
    <row r="795" spans="5:5" x14ac:dyDescent="0.2">
      <c r="E795" s="164"/>
    </row>
    <row r="796" spans="5:5" x14ac:dyDescent="0.2">
      <c r="E796" s="164"/>
    </row>
    <row r="797" spans="5:5" x14ac:dyDescent="0.2">
      <c r="E797" s="164"/>
    </row>
    <row r="798" spans="5:5" x14ac:dyDescent="0.2">
      <c r="E798" s="164"/>
    </row>
    <row r="799" spans="5:5" x14ac:dyDescent="0.2">
      <c r="E799" s="164"/>
    </row>
    <row r="800" spans="5:5" x14ac:dyDescent="0.2">
      <c r="E800" s="164"/>
    </row>
    <row r="801" spans="5:5" x14ac:dyDescent="0.2">
      <c r="E801" s="164"/>
    </row>
    <row r="802" spans="5:5" x14ac:dyDescent="0.2">
      <c r="E802" s="164"/>
    </row>
    <row r="803" spans="5:5" x14ac:dyDescent="0.2">
      <c r="E803" s="164"/>
    </row>
    <row r="804" spans="5:5" x14ac:dyDescent="0.2">
      <c r="E804" s="164"/>
    </row>
    <row r="805" spans="5:5" x14ac:dyDescent="0.2">
      <c r="E805" s="164"/>
    </row>
    <row r="806" spans="5:5" x14ac:dyDescent="0.2">
      <c r="E806" s="164"/>
    </row>
    <row r="807" spans="5:5" x14ac:dyDescent="0.2">
      <c r="E807" s="164"/>
    </row>
    <row r="808" spans="5:5" x14ac:dyDescent="0.2">
      <c r="E808" s="164"/>
    </row>
    <row r="809" spans="5:5" x14ac:dyDescent="0.2">
      <c r="E809" s="164"/>
    </row>
    <row r="810" spans="5:5" x14ac:dyDescent="0.2">
      <c r="E810" s="164"/>
    </row>
    <row r="811" spans="5:5" x14ac:dyDescent="0.2">
      <c r="E811" s="164"/>
    </row>
    <row r="812" spans="5:5" x14ac:dyDescent="0.2">
      <c r="E812" s="164"/>
    </row>
    <row r="813" spans="5:5" x14ac:dyDescent="0.2">
      <c r="E813" s="164"/>
    </row>
    <row r="814" spans="5:5" x14ac:dyDescent="0.2">
      <c r="E814" s="164"/>
    </row>
    <row r="815" spans="5:5" x14ac:dyDescent="0.2">
      <c r="E815" s="164"/>
    </row>
    <row r="816" spans="5:5" x14ac:dyDescent="0.2">
      <c r="E816" s="164"/>
    </row>
    <row r="817" spans="5:5" x14ac:dyDescent="0.2">
      <c r="E817" s="164"/>
    </row>
    <row r="818" spans="5:5" x14ac:dyDescent="0.2">
      <c r="E818" s="164"/>
    </row>
    <row r="819" spans="5:5" x14ac:dyDescent="0.2">
      <c r="E819" s="164"/>
    </row>
    <row r="820" spans="5:5" x14ac:dyDescent="0.2">
      <c r="E820" s="164"/>
    </row>
    <row r="821" spans="5:5" x14ac:dyDescent="0.2">
      <c r="E821" s="164"/>
    </row>
    <row r="822" spans="5:5" x14ac:dyDescent="0.2">
      <c r="E822" s="164"/>
    </row>
    <row r="823" spans="5:5" x14ac:dyDescent="0.2">
      <c r="E823" s="164"/>
    </row>
    <row r="824" spans="5:5" x14ac:dyDescent="0.2">
      <c r="E824" s="164"/>
    </row>
    <row r="825" spans="5:5" x14ac:dyDescent="0.2">
      <c r="E825" s="164"/>
    </row>
    <row r="826" spans="5:5" x14ac:dyDescent="0.2">
      <c r="E826" s="164"/>
    </row>
    <row r="827" spans="5:5" x14ac:dyDescent="0.2">
      <c r="E827" s="164"/>
    </row>
    <row r="828" spans="5:5" x14ac:dyDescent="0.2">
      <c r="E828" s="164"/>
    </row>
    <row r="829" spans="5:5" x14ac:dyDescent="0.2">
      <c r="E829" s="164"/>
    </row>
    <row r="830" spans="5:5" x14ac:dyDescent="0.2">
      <c r="E830" s="164"/>
    </row>
    <row r="831" spans="5:5" x14ac:dyDescent="0.2">
      <c r="E831" s="164"/>
    </row>
    <row r="832" spans="5:5" x14ac:dyDescent="0.2">
      <c r="E832" s="164"/>
    </row>
    <row r="833" spans="5:5" x14ac:dyDescent="0.2">
      <c r="E833" s="164"/>
    </row>
    <row r="834" spans="5:5" x14ac:dyDescent="0.2">
      <c r="E834" s="164"/>
    </row>
    <row r="835" spans="5:5" x14ac:dyDescent="0.2">
      <c r="E835" s="164"/>
    </row>
    <row r="836" spans="5:5" x14ac:dyDescent="0.2">
      <c r="E836" s="164"/>
    </row>
    <row r="837" spans="5:5" x14ac:dyDescent="0.2">
      <c r="E837" s="164"/>
    </row>
    <row r="838" spans="5:5" x14ac:dyDescent="0.2">
      <c r="E838" s="164"/>
    </row>
    <row r="839" spans="5:5" x14ac:dyDescent="0.2">
      <c r="E839" s="164"/>
    </row>
    <row r="840" spans="5:5" x14ac:dyDescent="0.2">
      <c r="E840" s="164"/>
    </row>
    <row r="841" spans="5:5" x14ac:dyDescent="0.2">
      <c r="E841" s="164"/>
    </row>
    <row r="842" spans="5:5" x14ac:dyDescent="0.2">
      <c r="E842" s="164"/>
    </row>
    <row r="843" spans="5:5" x14ac:dyDescent="0.2">
      <c r="E843" s="164"/>
    </row>
    <row r="844" spans="5:5" x14ac:dyDescent="0.2">
      <c r="E844" s="164"/>
    </row>
    <row r="845" spans="5:5" x14ac:dyDescent="0.2">
      <c r="E845" s="164"/>
    </row>
    <row r="846" spans="5:5" x14ac:dyDescent="0.2">
      <c r="E846" s="164"/>
    </row>
    <row r="847" spans="5:5" x14ac:dyDescent="0.2">
      <c r="E847" s="164"/>
    </row>
    <row r="848" spans="5:5" x14ac:dyDescent="0.2">
      <c r="E848" s="164"/>
    </row>
    <row r="849" spans="5:5" x14ac:dyDescent="0.2">
      <c r="E849" s="164"/>
    </row>
    <row r="850" spans="5:5" x14ac:dyDescent="0.2">
      <c r="E850" s="164"/>
    </row>
    <row r="851" spans="5:5" x14ac:dyDescent="0.2">
      <c r="E851" s="164"/>
    </row>
    <row r="852" spans="5:5" x14ac:dyDescent="0.2">
      <c r="E852" s="164"/>
    </row>
    <row r="853" spans="5:5" x14ac:dyDescent="0.2">
      <c r="E853" s="164"/>
    </row>
    <row r="854" spans="5:5" x14ac:dyDescent="0.2">
      <c r="E854" s="164"/>
    </row>
    <row r="855" spans="5:5" x14ac:dyDescent="0.2">
      <c r="E855" s="164"/>
    </row>
    <row r="856" spans="5:5" x14ac:dyDescent="0.2">
      <c r="E856" s="164"/>
    </row>
    <row r="857" spans="5:5" x14ac:dyDescent="0.2">
      <c r="E857" s="164"/>
    </row>
    <row r="858" spans="5:5" x14ac:dyDescent="0.2">
      <c r="E858" s="164"/>
    </row>
    <row r="859" spans="5:5" x14ac:dyDescent="0.2">
      <c r="E859" s="164"/>
    </row>
    <row r="860" spans="5:5" x14ac:dyDescent="0.2">
      <c r="E860" s="164"/>
    </row>
    <row r="861" spans="5:5" x14ac:dyDescent="0.2">
      <c r="E861" s="164"/>
    </row>
    <row r="862" spans="5:5" x14ac:dyDescent="0.2">
      <c r="E862" s="164"/>
    </row>
    <row r="863" spans="5:5" x14ac:dyDescent="0.2">
      <c r="E863" s="164"/>
    </row>
    <row r="864" spans="5:5" x14ac:dyDescent="0.2">
      <c r="E864" s="164"/>
    </row>
    <row r="865" spans="5:5" x14ac:dyDescent="0.2">
      <c r="E865" s="164"/>
    </row>
    <row r="866" spans="5:5" x14ac:dyDescent="0.2">
      <c r="E866" s="164"/>
    </row>
    <row r="867" spans="5:5" x14ac:dyDescent="0.2">
      <c r="E867" s="164"/>
    </row>
    <row r="868" spans="5:5" x14ac:dyDescent="0.2">
      <c r="E868" s="164"/>
    </row>
    <row r="869" spans="5:5" x14ac:dyDescent="0.2">
      <c r="E869" s="164"/>
    </row>
    <row r="870" spans="5:5" x14ac:dyDescent="0.2">
      <c r="E870" s="164"/>
    </row>
    <row r="871" spans="5:5" x14ac:dyDescent="0.2">
      <c r="E871" s="164"/>
    </row>
    <row r="872" spans="5:5" x14ac:dyDescent="0.2">
      <c r="E872" s="164"/>
    </row>
    <row r="873" spans="5:5" x14ac:dyDescent="0.2">
      <c r="E873" s="164"/>
    </row>
    <row r="874" spans="5:5" x14ac:dyDescent="0.2">
      <c r="E874" s="164"/>
    </row>
    <row r="875" spans="5:5" x14ac:dyDescent="0.2">
      <c r="E875" s="164"/>
    </row>
    <row r="876" spans="5:5" x14ac:dyDescent="0.2">
      <c r="E876" s="164"/>
    </row>
    <row r="877" spans="5:5" x14ac:dyDescent="0.2">
      <c r="E877" s="164"/>
    </row>
    <row r="878" spans="5:5" x14ac:dyDescent="0.2">
      <c r="E878" s="164"/>
    </row>
    <row r="879" spans="5:5" x14ac:dyDescent="0.2">
      <c r="E879" s="164"/>
    </row>
    <row r="880" spans="5:5" x14ac:dyDescent="0.2">
      <c r="E880" s="164"/>
    </row>
    <row r="881" spans="5:5" x14ac:dyDescent="0.2">
      <c r="E881" s="164"/>
    </row>
    <row r="882" spans="5:5" x14ac:dyDescent="0.2">
      <c r="E882" s="164"/>
    </row>
    <row r="883" spans="5:5" x14ac:dyDescent="0.2">
      <c r="E883" s="164"/>
    </row>
    <row r="884" spans="5:5" x14ac:dyDescent="0.2">
      <c r="E884" s="164"/>
    </row>
    <row r="885" spans="5:5" x14ac:dyDescent="0.2">
      <c r="E885" s="164"/>
    </row>
    <row r="886" spans="5:5" x14ac:dyDescent="0.2">
      <c r="E886" s="164"/>
    </row>
    <row r="887" spans="5:5" x14ac:dyDescent="0.2">
      <c r="E887" s="164"/>
    </row>
    <row r="888" spans="5:5" x14ac:dyDescent="0.2">
      <c r="E888" s="164"/>
    </row>
    <row r="889" spans="5:5" x14ac:dyDescent="0.2">
      <c r="E889" s="164"/>
    </row>
    <row r="890" spans="5:5" x14ac:dyDescent="0.2">
      <c r="E890" s="164"/>
    </row>
    <row r="891" spans="5:5" x14ac:dyDescent="0.2">
      <c r="E891" s="164"/>
    </row>
    <row r="892" spans="5:5" x14ac:dyDescent="0.2">
      <c r="E892" s="164"/>
    </row>
    <row r="893" spans="5:5" x14ac:dyDescent="0.2">
      <c r="E893" s="164"/>
    </row>
    <row r="894" spans="5:5" x14ac:dyDescent="0.2">
      <c r="E894" s="164"/>
    </row>
    <row r="895" spans="5:5" x14ac:dyDescent="0.2">
      <c r="E895" s="164"/>
    </row>
    <row r="896" spans="5:5" x14ac:dyDescent="0.2">
      <c r="E896" s="164"/>
    </row>
    <row r="897" spans="5:5" x14ac:dyDescent="0.2">
      <c r="E897" s="164"/>
    </row>
    <row r="898" spans="5:5" x14ac:dyDescent="0.2">
      <c r="E898" s="164"/>
    </row>
    <row r="899" spans="5:5" x14ac:dyDescent="0.2">
      <c r="E899" s="164"/>
    </row>
    <row r="900" spans="5:5" x14ac:dyDescent="0.2">
      <c r="E900" s="164"/>
    </row>
    <row r="901" spans="5:5" x14ac:dyDescent="0.2">
      <c r="E901" s="164"/>
    </row>
    <row r="902" spans="5:5" x14ac:dyDescent="0.2">
      <c r="E902" s="164"/>
    </row>
    <row r="903" spans="5:5" x14ac:dyDescent="0.2">
      <c r="E903" s="164"/>
    </row>
    <row r="904" spans="5:5" x14ac:dyDescent="0.2">
      <c r="E904" s="164"/>
    </row>
    <row r="905" spans="5:5" x14ac:dyDescent="0.2">
      <c r="E905" s="164"/>
    </row>
    <row r="906" spans="5:5" x14ac:dyDescent="0.2">
      <c r="E906" s="164"/>
    </row>
    <row r="907" spans="5:5" x14ac:dyDescent="0.2">
      <c r="E907" s="164"/>
    </row>
    <row r="908" spans="5:5" x14ac:dyDescent="0.2">
      <c r="E908" s="164"/>
    </row>
    <row r="909" spans="5:5" x14ac:dyDescent="0.2">
      <c r="E909" s="164"/>
    </row>
    <row r="910" spans="5:5" x14ac:dyDescent="0.2">
      <c r="E910" s="164"/>
    </row>
    <row r="911" spans="5:5" x14ac:dyDescent="0.2">
      <c r="E911" s="164"/>
    </row>
    <row r="912" spans="5:5" x14ac:dyDescent="0.2">
      <c r="E912" s="164"/>
    </row>
    <row r="913" spans="5:5" x14ac:dyDescent="0.2">
      <c r="E913" s="164"/>
    </row>
    <row r="914" spans="5:5" x14ac:dyDescent="0.2">
      <c r="E914" s="164"/>
    </row>
    <row r="915" spans="5:5" x14ac:dyDescent="0.2">
      <c r="E915" s="164"/>
    </row>
    <row r="916" spans="5:5" x14ac:dyDescent="0.2">
      <c r="E916" s="164"/>
    </row>
    <row r="917" spans="5:5" x14ac:dyDescent="0.2">
      <c r="E917" s="164"/>
    </row>
    <row r="918" spans="5:5" x14ac:dyDescent="0.2">
      <c r="E918" s="164"/>
    </row>
    <row r="919" spans="5:5" x14ac:dyDescent="0.2">
      <c r="E919" s="164"/>
    </row>
    <row r="920" spans="5:5" x14ac:dyDescent="0.2">
      <c r="E920" s="164"/>
    </row>
    <row r="921" spans="5:5" x14ac:dyDescent="0.2">
      <c r="E921" s="164"/>
    </row>
    <row r="922" spans="5:5" x14ac:dyDescent="0.2">
      <c r="E922" s="164"/>
    </row>
    <row r="923" spans="5:5" x14ac:dyDescent="0.2">
      <c r="E923" s="164"/>
    </row>
    <row r="924" spans="5:5" x14ac:dyDescent="0.2">
      <c r="E924" s="164"/>
    </row>
    <row r="925" spans="5:5" x14ac:dyDescent="0.2">
      <c r="E925" s="164"/>
    </row>
    <row r="926" spans="5:5" x14ac:dyDescent="0.2">
      <c r="E926" s="164"/>
    </row>
    <row r="927" spans="5:5" x14ac:dyDescent="0.2">
      <c r="E927" s="164"/>
    </row>
    <row r="928" spans="5:5" x14ac:dyDescent="0.2">
      <c r="E928" s="164"/>
    </row>
    <row r="929" spans="5:5" x14ac:dyDescent="0.2">
      <c r="E929" s="164"/>
    </row>
    <row r="930" spans="5:5" x14ac:dyDescent="0.2">
      <c r="E930" s="164"/>
    </row>
    <row r="931" spans="5:5" x14ac:dyDescent="0.2">
      <c r="E931" s="164"/>
    </row>
    <row r="932" spans="5:5" x14ac:dyDescent="0.2">
      <c r="E932" s="164"/>
    </row>
    <row r="933" spans="5:5" x14ac:dyDescent="0.2">
      <c r="E933" s="164"/>
    </row>
    <row r="934" spans="5:5" x14ac:dyDescent="0.2">
      <c r="E934" s="164"/>
    </row>
    <row r="935" spans="5:5" x14ac:dyDescent="0.2">
      <c r="E935" s="164"/>
    </row>
    <row r="936" spans="5:5" x14ac:dyDescent="0.2">
      <c r="E936" s="164"/>
    </row>
    <row r="937" spans="5:5" x14ac:dyDescent="0.2">
      <c r="E937" s="164"/>
    </row>
    <row r="938" spans="5:5" x14ac:dyDescent="0.2">
      <c r="E938" s="164"/>
    </row>
    <row r="939" spans="5:5" x14ac:dyDescent="0.2">
      <c r="E939" s="164"/>
    </row>
    <row r="940" spans="5:5" x14ac:dyDescent="0.2">
      <c r="E940" s="164"/>
    </row>
    <row r="941" spans="5:5" x14ac:dyDescent="0.2">
      <c r="E941" s="164"/>
    </row>
    <row r="942" spans="5:5" x14ac:dyDescent="0.2">
      <c r="E942" s="164"/>
    </row>
    <row r="943" spans="5:5" x14ac:dyDescent="0.2">
      <c r="E943" s="164"/>
    </row>
    <row r="944" spans="5:5" x14ac:dyDescent="0.2">
      <c r="E944" s="164"/>
    </row>
    <row r="945" spans="5:5" x14ac:dyDescent="0.2">
      <c r="E945" s="164"/>
    </row>
    <row r="946" spans="5:5" x14ac:dyDescent="0.2">
      <c r="E946" s="164"/>
    </row>
    <row r="947" spans="5:5" x14ac:dyDescent="0.2">
      <c r="E947" s="164"/>
    </row>
    <row r="948" spans="5:5" x14ac:dyDescent="0.2">
      <c r="E948" s="164"/>
    </row>
    <row r="949" spans="5:5" x14ac:dyDescent="0.2">
      <c r="E949" s="164"/>
    </row>
    <row r="950" spans="5:5" x14ac:dyDescent="0.2">
      <c r="E950" s="164"/>
    </row>
    <row r="951" spans="5:5" x14ac:dyDescent="0.2">
      <c r="E951" s="164"/>
    </row>
    <row r="952" spans="5:5" x14ac:dyDescent="0.2">
      <c r="E952" s="164"/>
    </row>
    <row r="953" spans="5:5" x14ac:dyDescent="0.2">
      <c r="E953" s="164"/>
    </row>
    <row r="954" spans="5:5" x14ac:dyDescent="0.2">
      <c r="E954" s="164"/>
    </row>
    <row r="955" spans="5:5" x14ac:dyDescent="0.2">
      <c r="E955" s="164"/>
    </row>
    <row r="956" spans="5:5" x14ac:dyDescent="0.2">
      <c r="E956" s="164"/>
    </row>
    <row r="957" spans="5:5" x14ac:dyDescent="0.2">
      <c r="E957" s="164"/>
    </row>
    <row r="958" spans="5:5" x14ac:dyDescent="0.2">
      <c r="E958" s="164"/>
    </row>
    <row r="959" spans="5:5" x14ac:dyDescent="0.2">
      <c r="E959" s="164"/>
    </row>
    <row r="960" spans="5:5" x14ac:dyDescent="0.2">
      <c r="E960" s="164"/>
    </row>
    <row r="961" spans="5:5" x14ac:dyDescent="0.2">
      <c r="E961" s="164"/>
    </row>
    <row r="962" spans="5:5" x14ac:dyDescent="0.2">
      <c r="E962" s="164"/>
    </row>
    <row r="963" spans="5:5" x14ac:dyDescent="0.2">
      <c r="E963" s="164"/>
    </row>
    <row r="964" spans="5:5" x14ac:dyDescent="0.2">
      <c r="E964" s="164"/>
    </row>
    <row r="965" spans="5:5" x14ac:dyDescent="0.2">
      <c r="E965" s="164"/>
    </row>
    <row r="966" spans="5:5" x14ac:dyDescent="0.2">
      <c r="E966" s="164"/>
    </row>
    <row r="967" spans="5:5" x14ac:dyDescent="0.2">
      <c r="E967" s="164"/>
    </row>
    <row r="968" spans="5:5" x14ac:dyDescent="0.2">
      <c r="E968" s="164"/>
    </row>
    <row r="969" spans="5:5" x14ac:dyDescent="0.2">
      <c r="E969" s="164"/>
    </row>
    <row r="970" spans="5:5" x14ac:dyDescent="0.2">
      <c r="E970" s="164"/>
    </row>
    <row r="971" spans="5:5" x14ac:dyDescent="0.2">
      <c r="E971" s="164"/>
    </row>
    <row r="972" spans="5:5" x14ac:dyDescent="0.2">
      <c r="E972" s="164"/>
    </row>
    <row r="973" spans="5:5" x14ac:dyDescent="0.2">
      <c r="E973" s="164"/>
    </row>
    <row r="974" spans="5:5" x14ac:dyDescent="0.2">
      <c r="E974" s="164"/>
    </row>
    <row r="975" spans="5:5" x14ac:dyDescent="0.2">
      <c r="E975" s="164"/>
    </row>
    <row r="976" spans="5:5" x14ac:dyDescent="0.2">
      <c r="E976" s="164"/>
    </row>
    <row r="977" spans="5:5" x14ac:dyDescent="0.2">
      <c r="E977" s="164"/>
    </row>
    <row r="978" spans="5:5" x14ac:dyDescent="0.2">
      <c r="E978" s="164"/>
    </row>
    <row r="979" spans="5:5" x14ac:dyDescent="0.2">
      <c r="E979" s="164"/>
    </row>
    <row r="980" spans="5:5" x14ac:dyDescent="0.2">
      <c r="E980" s="164"/>
    </row>
    <row r="981" spans="5:5" x14ac:dyDescent="0.2">
      <c r="E981" s="164"/>
    </row>
    <row r="982" spans="5:5" x14ac:dyDescent="0.2">
      <c r="E982" s="164"/>
    </row>
    <row r="983" spans="5:5" x14ac:dyDescent="0.2">
      <c r="E983" s="164"/>
    </row>
    <row r="984" spans="5:5" x14ac:dyDescent="0.2">
      <c r="E984" s="164"/>
    </row>
    <row r="985" spans="5:5" x14ac:dyDescent="0.2">
      <c r="E985" s="164"/>
    </row>
    <row r="986" spans="5:5" x14ac:dyDescent="0.2">
      <c r="E986" s="164"/>
    </row>
    <row r="987" spans="5:5" x14ac:dyDescent="0.2">
      <c r="E987" s="164"/>
    </row>
    <row r="988" spans="5:5" x14ac:dyDescent="0.2">
      <c r="E988" s="164"/>
    </row>
    <row r="989" spans="5:5" x14ac:dyDescent="0.2">
      <c r="E989" s="164"/>
    </row>
    <row r="990" spans="5:5" x14ac:dyDescent="0.2">
      <c r="E990" s="164"/>
    </row>
    <row r="991" spans="5:5" x14ac:dyDescent="0.2">
      <c r="E991" s="164"/>
    </row>
    <row r="992" spans="5:5" x14ac:dyDescent="0.2">
      <c r="E992" s="164"/>
    </row>
    <row r="993" spans="5:5" x14ac:dyDescent="0.2">
      <c r="E993" s="164"/>
    </row>
    <row r="994" spans="5:5" x14ac:dyDescent="0.2">
      <c r="E994" s="164"/>
    </row>
    <row r="995" spans="5:5" x14ac:dyDescent="0.2">
      <c r="E995" s="164"/>
    </row>
    <row r="996" spans="5:5" x14ac:dyDescent="0.2">
      <c r="E996" s="164"/>
    </row>
    <row r="997" spans="5:5" x14ac:dyDescent="0.2">
      <c r="E997" s="164"/>
    </row>
    <row r="998" spans="5:5" x14ac:dyDescent="0.2">
      <c r="E998" s="164"/>
    </row>
    <row r="999" spans="5:5" x14ac:dyDescent="0.2">
      <c r="E999" s="164"/>
    </row>
    <row r="1000" spans="5:5" x14ac:dyDescent="0.2">
      <c r="E1000" s="164"/>
    </row>
    <row r="1001" spans="5:5" x14ac:dyDescent="0.2">
      <c r="E1001" s="164"/>
    </row>
    <row r="1002" spans="5:5" x14ac:dyDescent="0.2">
      <c r="E1002" s="164"/>
    </row>
    <row r="1003" spans="5:5" x14ac:dyDescent="0.2">
      <c r="E1003" s="164"/>
    </row>
    <row r="1004" spans="5:5" x14ac:dyDescent="0.2">
      <c r="E1004" s="164"/>
    </row>
    <row r="1005" spans="5:5" x14ac:dyDescent="0.2">
      <c r="E1005" s="164"/>
    </row>
    <row r="1006" spans="5:5" x14ac:dyDescent="0.2">
      <c r="E1006" s="164"/>
    </row>
    <row r="1007" spans="5:5" x14ac:dyDescent="0.2">
      <c r="E1007" s="164"/>
    </row>
    <row r="1008" spans="5:5" x14ac:dyDescent="0.2">
      <c r="E1008" s="164"/>
    </row>
    <row r="1009" spans="5:5" x14ac:dyDescent="0.2">
      <c r="E1009" s="164"/>
    </row>
    <row r="1010" spans="5:5" x14ac:dyDescent="0.2">
      <c r="E1010" s="164"/>
    </row>
    <row r="1011" spans="5:5" x14ac:dyDescent="0.2">
      <c r="E1011" s="164"/>
    </row>
    <row r="1012" spans="5:5" x14ac:dyDescent="0.2">
      <c r="E1012" s="164"/>
    </row>
    <row r="1013" spans="5:5" x14ac:dyDescent="0.2">
      <c r="E1013" s="164"/>
    </row>
    <row r="1014" spans="5:5" x14ac:dyDescent="0.2">
      <c r="E1014" s="164"/>
    </row>
    <row r="1015" spans="5:5" x14ac:dyDescent="0.2">
      <c r="E1015" s="164"/>
    </row>
    <row r="1016" spans="5:5" x14ac:dyDescent="0.2">
      <c r="E1016" s="164"/>
    </row>
    <row r="1017" spans="5:5" x14ac:dyDescent="0.2">
      <c r="E1017" s="164"/>
    </row>
    <row r="1018" spans="5:5" x14ac:dyDescent="0.2">
      <c r="E1018" s="164"/>
    </row>
    <row r="1019" spans="5:5" x14ac:dyDescent="0.2">
      <c r="E1019" s="164"/>
    </row>
    <row r="1020" spans="5:5" x14ac:dyDescent="0.2">
      <c r="E1020" s="164"/>
    </row>
    <row r="1021" spans="5:5" x14ac:dyDescent="0.2">
      <c r="E1021" s="164"/>
    </row>
    <row r="1022" spans="5:5" x14ac:dyDescent="0.2">
      <c r="E1022" s="164"/>
    </row>
    <row r="1023" spans="5:5" x14ac:dyDescent="0.2">
      <c r="E1023" s="164"/>
    </row>
    <row r="1024" spans="5:5" x14ac:dyDescent="0.2">
      <c r="E1024" s="164"/>
    </row>
    <row r="1025" spans="5:5" x14ac:dyDescent="0.2">
      <c r="E1025" s="164"/>
    </row>
    <row r="1026" spans="5:5" x14ac:dyDescent="0.2">
      <c r="E1026" s="164"/>
    </row>
    <row r="1027" spans="5:5" x14ac:dyDescent="0.2">
      <c r="E1027" s="164"/>
    </row>
    <row r="1028" spans="5:5" x14ac:dyDescent="0.2">
      <c r="E1028" s="164"/>
    </row>
    <row r="1029" spans="5:5" x14ac:dyDescent="0.2">
      <c r="E1029" s="164"/>
    </row>
    <row r="1030" spans="5:5" x14ac:dyDescent="0.2">
      <c r="E1030" s="164"/>
    </row>
    <row r="1031" spans="5:5" x14ac:dyDescent="0.2">
      <c r="E1031" s="164"/>
    </row>
    <row r="1032" spans="5:5" x14ac:dyDescent="0.2">
      <c r="E1032" s="164"/>
    </row>
    <row r="1033" spans="5:5" x14ac:dyDescent="0.2">
      <c r="E1033" s="164"/>
    </row>
    <row r="1034" spans="5:5" x14ac:dyDescent="0.2">
      <c r="E1034" s="164"/>
    </row>
    <row r="1035" spans="5:5" x14ac:dyDescent="0.2">
      <c r="E1035" s="164"/>
    </row>
    <row r="1036" spans="5:5" x14ac:dyDescent="0.2">
      <c r="E1036" s="164"/>
    </row>
    <row r="1037" spans="5:5" x14ac:dyDescent="0.2">
      <c r="E1037" s="164"/>
    </row>
    <row r="1038" spans="5:5" x14ac:dyDescent="0.2">
      <c r="E1038" s="164"/>
    </row>
    <row r="1039" spans="5:5" x14ac:dyDescent="0.2">
      <c r="E1039" s="164"/>
    </row>
    <row r="1040" spans="5:5" x14ac:dyDescent="0.2">
      <c r="E1040" s="164"/>
    </row>
    <row r="1041" spans="5:5" x14ac:dyDescent="0.2">
      <c r="E1041" s="164"/>
    </row>
    <row r="1042" spans="5:5" x14ac:dyDescent="0.2">
      <c r="E1042" s="164"/>
    </row>
    <row r="1043" spans="5:5" x14ac:dyDescent="0.2">
      <c r="E1043" s="164"/>
    </row>
    <row r="1044" spans="5:5" x14ac:dyDescent="0.2">
      <c r="E1044" s="164"/>
    </row>
    <row r="1045" spans="5:5" x14ac:dyDescent="0.2">
      <c r="E1045" s="164"/>
    </row>
    <row r="1046" spans="5:5" x14ac:dyDescent="0.2">
      <c r="E1046" s="164"/>
    </row>
    <row r="1047" spans="5:5" x14ac:dyDescent="0.2">
      <c r="E1047" s="164"/>
    </row>
    <row r="1048" spans="5:5" x14ac:dyDescent="0.2">
      <c r="E1048" s="164"/>
    </row>
    <row r="1049" spans="5:5" x14ac:dyDescent="0.2">
      <c r="E1049" s="164"/>
    </row>
    <row r="1050" spans="5:5" x14ac:dyDescent="0.2">
      <c r="E1050" s="164"/>
    </row>
    <row r="1051" spans="5:5" x14ac:dyDescent="0.2">
      <c r="E1051" s="164"/>
    </row>
    <row r="1052" spans="5:5" x14ac:dyDescent="0.2">
      <c r="E1052" s="164"/>
    </row>
    <row r="1053" spans="5:5" x14ac:dyDescent="0.2">
      <c r="E1053" s="164"/>
    </row>
    <row r="1054" spans="5:5" x14ac:dyDescent="0.2">
      <c r="E1054" s="164"/>
    </row>
    <row r="1055" spans="5:5" x14ac:dyDescent="0.2">
      <c r="E1055" s="164"/>
    </row>
    <row r="1056" spans="5:5" x14ac:dyDescent="0.2">
      <c r="E1056" s="164"/>
    </row>
    <row r="1057" spans="5:5" x14ac:dyDescent="0.2">
      <c r="E1057" s="164"/>
    </row>
    <row r="1058" spans="5:5" x14ac:dyDescent="0.2">
      <c r="E1058" s="164"/>
    </row>
    <row r="1059" spans="5:5" x14ac:dyDescent="0.2">
      <c r="E1059" s="164"/>
    </row>
    <row r="1060" spans="5:5" x14ac:dyDescent="0.2">
      <c r="E1060" s="164"/>
    </row>
    <row r="1061" spans="5:5" x14ac:dyDescent="0.2">
      <c r="E1061" s="164"/>
    </row>
    <row r="1062" spans="5:5" x14ac:dyDescent="0.2">
      <c r="E1062" s="164"/>
    </row>
    <row r="1063" spans="5:5" x14ac:dyDescent="0.2">
      <c r="E1063" s="164"/>
    </row>
    <row r="1064" spans="5:5" x14ac:dyDescent="0.2">
      <c r="E1064" s="164"/>
    </row>
    <row r="1065" spans="5:5" x14ac:dyDescent="0.2">
      <c r="E1065" s="164"/>
    </row>
    <row r="1066" spans="5:5" x14ac:dyDescent="0.2">
      <c r="E1066" s="164"/>
    </row>
    <row r="1067" spans="5:5" x14ac:dyDescent="0.2">
      <c r="E1067" s="164"/>
    </row>
    <row r="1068" spans="5:5" x14ac:dyDescent="0.2">
      <c r="E1068" s="164"/>
    </row>
    <row r="1069" spans="5:5" x14ac:dyDescent="0.2">
      <c r="E1069" s="164"/>
    </row>
    <row r="1070" spans="5:5" x14ac:dyDescent="0.2">
      <c r="E1070" s="164"/>
    </row>
    <row r="1071" spans="5:5" x14ac:dyDescent="0.2">
      <c r="E1071" s="164"/>
    </row>
    <row r="1072" spans="5:5" x14ac:dyDescent="0.2">
      <c r="E1072" s="164"/>
    </row>
    <row r="1073" spans="5:5" x14ac:dyDescent="0.2">
      <c r="E1073" s="164"/>
    </row>
    <row r="1074" spans="5:5" x14ac:dyDescent="0.2">
      <c r="E1074" s="164"/>
    </row>
    <row r="1075" spans="5:5" x14ac:dyDescent="0.2">
      <c r="E1075" s="164"/>
    </row>
    <row r="1076" spans="5:5" x14ac:dyDescent="0.2">
      <c r="E1076" s="164"/>
    </row>
    <row r="1077" spans="5:5" x14ac:dyDescent="0.2">
      <c r="E1077" s="164"/>
    </row>
    <row r="1078" spans="5:5" x14ac:dyDescent="0.2">
      <c r="E1078" s="164"/>
    </row>
    <row r="1079" spans="5:5" x14ac:dyDescent="0.2">
      <c r="E1079" s="164"/>
    </row>
    <row r="1080" spans="5:5" x14ac:dyDescent="0.2">
      <c r="E1080" s="164"/>
    </row>
    <row r="1081" spans="5:5" x14ac:dyDescent="0.2">
      <c r="E1081" s="164"/>
    </row>
    <row r="1082" spans="5:5" x14ac:dyDescent="0.2">
      <c r="E1082" s="164"/>
    </row>
    <row r="1083" spans="5:5" x14ac:dyDescent="0.2">
      <c r="E1083" s="164"/>
    </row>
    <row r="1084" spans="5:5" x14ac:dyDescent="0.2">
      <c r="E1084" s="164"/>
    </row>
    <row r="1085" spans="5:5" x14ac:dyDescent="0.2">
      <c r="E1085" s="164"/>
    </row>
    <row r="1086" spans="5:5" x14ac:dyDescent="0.2">
      <c r="E1086" s="164"/>
    </row>
    <row r="1087" spans="5:5" x14ac:dyDescent="0.2">
      <c r="E1087" s="164"/>
    </row>
    <row r="1088" spans="5:5" x14ac:dyDescent="0.2">
      <c r="E1088" s="164"/>
    </row>
    <row r="1089" spans="5:5" x14ac:dyDescent="0.2">
      <c r="E1089" s="164"/>
    </row>
    <row r="1090" spans="5:5" x14ac:dyDescent="0.2">
      <c r="E1090" s="164"/>
    </row>
    <row r="1091" spans="5:5" x14ac:dyDescent="0.2">
      <c r="E1091" s="164"/>
    </row>
    <row r="1092" spans="5:5" x14ac:dyDescent="0.2">
      <c r="E1092" s="164"/>
    </row>
    <row r="1093" spans="5:5" x14ac:dyDescent="0.2">
      <c r="E1093" s="164"/>
    </row>
    <row r="1094" spans="5:5" x14ac:dyDescent="0.2">
      <c r="E1094" s="164"/>
    </row>
    <row r="1095" spans="5:5" x14ac:dyDescent="0.2">
      <c r="E1095" s="164"/>
    </row>
    <row r="1096" spans="5:5" x14ac:dyDescent="0.2">
      <c r="E1096" s="164"/>
    </row>
    <row r="1097" spans="5:5" x14ac:dyDescent="0.2">
      <c r="E1097" s="164"/>
    </row>
    <row r="1098" spans="5:5" x14ac:dyDescent="0.2">
      <c r="E1098" s="164"/>
    </row>
    <row r="1099" spans="5:5" x14ac:dyDescent="0.2">
      <c r="E1099" s="164"/>
    </row>
    <row r="1100" spans="5:5" x14ac:dyDescent="0.2">
      <c r="E1100" s="164"/>
    </row>
    <row r="1101" spans="5:5" x14ac:dyDescent="0.2">
      <c r="E1101" s="164"/>
    </row>
    <row r="1102" spans="5:5" x14ac:dyDescent="0.2">
      <c r="E1102" s="164"/>
    </row>
    <row r="1103" spans="5:5" x14ac:dyDescent="0.2">
      <c r="E1103" s="164"/>
    </row>
    <row r="1104" spans="5:5" x14ac:dyDescent="0.2">
      <c r="E1104" s="164"/>
    </row>
    <row r="1105" spans="5:5" x14ac:dyDescent="0.2">
      <c r="E1105" s="164"/>
    </row>
    <row r="1106" spans="5:5" x14ac:dyDescent="0.2">
      <c r="E1106" s="164"/>
    </row>
    <row r="1107" spans="5:5" x14ac:dyDescent="0.2">
      <c r="E1107" s="164"/>
    </row>
    <row r="1108" spans="5:5" x14ac:dyDescent="0.2">
      <c r="E1108" s="164"/>
    </row>
    <row r="1109" spans="5:5" x14ac:dyDescent="0.2">
      <c r="E1109" s="164"/>
    </row>
    <row r="1110" spans="5:5" x14ac:dyDescent="0.2">
      <c r="E1110" s="164"/>
    </row>
    <row r="1111" spans="5:5" x14ac:dyDescent="0.2">
      <c r="E1111" s="164"/>
    </row>
    <row r="1112" spans="5:5" x14ac:dyDescent="0.2">
      <c r="E1112" s="164"/>
    </row>
    <row r="1113" spans="5:5" x14ac:dyDescent="0.2">
      <c r="E1113" s="164"/>
    </row>
    <row r="1114" spans="5:5" x14ac:dyDescent="0.2">
      <c r="E1114" s="164"/>
    </row>
    <row r="1115" spans="5:5" x14ac:dyDescent="0.2">
      <c r="E1115" s="164"/>
    </row>
    <row r="1116" spans="5:5" x14ac:dyDescent="0.2">
      <c r="E1116" s="164"/>
    </row>
    <row r="1117" spans="5:5" x14ac:dyDescent="0.2">
      <c r="E1117" s="164"/>
    </row>
    <row r="1118" spans="5:5" x14ac:dyDescent="0.2">
      <c r="E1118" s="164"/>
    </row>
    <row r="1119" spans="5:5" x14ac:dyDescent="0.2">
      <c r="E1119" s="164"/>
    </row>
    <row r="1120" spans="5:5" x14ac:dyDescent="0.2">
      <c r="E1120" s="164"/>
    </row>
    <row r="1121" spans="5:5" x14ac:dyDescent="0.2">
      <c r="E1121" s="164"/>
    </row>
    <row r="1122" spans="5:5" x14ac:dyDescent="0.2">
      <c r="E1122" s="164"/>
    </row>
    <row r="1123" spans="5:5" x14ac:dyDescent="0.2">
      <c r="E1123" s="164"/>
    </row>
    <row r="1124" spans="5:5" x14ac:dyDescent="0.2">
      <c r="E1124" s="164"/>
    </row>
    <row r="1125" spans="5:5" x14ac:dyDescent="0.2">
      <c r="E1125" s="164"/>
    </row>
    <row r="1126" spans="5:5" x14ac:dyDescent="0.2">
      <c r="E1126" s="164"/>
    </row>
    <row r="1127" spans="5:5" x14ac:dyDescent="0.2">
      <c r="E1127" s="164"/>
    </row>
    <row r="1128" spans="5:5" x14ac:dyDescent="0.2">
      <c r="E1128" s="164"/>
    </row>
    <row r="1129" spans="5:5" x14ac:dyDescent="0.2">
      <c r="E1129" s="164"/>
    </row>
    <row r="1130" spans="5:5" x14ac:dyDescent="0.2">
      <c r="E1130" s="164"/>
    </row>
    <row r="1131" spans="5:5" x14ac:dyDescent="0.2">
      <c r="E1131" s="164"/>
    </row>
    <row r="1132" spans="5:5" x14ac:dyDescent="0.2">
      <c r="E1132" s="164"/>
    </row>
    <row r="1133" spans="5:5" x14ac:dyDescent="0.2">
      <c r="E1133" s="164"/>
    </row>
    <row r="1134" spans="5:5" x14ac:dyDescent="0.2">
      <c r="E1134" s="164"/>
    </row>
    <row r="1135" spans="5:5" x14ac:dyDescent="0.2">
      <c r="E1135" s="164"/>
    </row>
    <row r="1136" spans="5:5" x14ac:dyDescent="0.2">
      <c r="E1136" s="164"/>
    </row>
    <row r="1137" spans="5:5" x14ac:dyDescent="0.2">
      <c r="E1137" s="164"/>
    </row>
    <row r="1138" spans="5:5" x14ac:dyDescent="0.2">
      <c r="E1138" s="164"/>
    </row>
    <row r="1139" spans="5:5" x14ac:dyDescent="0.2">
      <c r="E1139" s="164"/>
    </row>
    <row r="1140" spans="5:5" x14ac:dyDescent="0.2">
      <c r="E1140" s="164"/>
    </row>
    <row r="1141" spans="5:5" x14ac:dyDescent="0.2">
      <c r="E1141" s="164"/>
    </row>
    <row r="1142" spans="5:5" x14ac:dyDescent="0.2">
      <c r="E1142" s="164"/>
    </row>
    <row r="1143" spans="5:5" x14ac:dyDescent="0.2">
      <c r="E1143" s="164"/>
    </row>
    <row r="1144" spans="5:5" x14ac:dyDescent="0.2">
      <c r="E1144" s="164"/>
    </row>
    <row r="1145" spans="5:5" x14ac:dyDescent="0.2">
      <c r="E1145" s="164"/>
    </row>
    <row r="1146" spans="5:5" x14ac:dyDescent="0.2">
      <c r="E1146" s="164"/>
    </row>
    <row r="1147" spans="5:5" x14ac:dyDescent="0.2">
      <c r="E1147" s="164"/>
    </row>
    <row r="1148" spans="5:5" x14ac:dyDescent="0.2">
      <c r="E1148" s="164"/>
    </row>
    <row r="1149" spans="5:5" x14ac:dyDescent="0.2">
      <c r="E1149" s="164"/>
    </row>
    <row r="1150" spans="5:5" x14ac:dyDescent="0.2">
      <c r="E1150" s="164"/>
    </row>
    <row r="1151" spans="5:5" x14ac:dyDescent="0.2">
      <c r="E1151" s="164"/>
    </row>
    <row r="1152" spans="5:5" x14ac:dyDescent="0.2">
      <c r="E1152" s="164"/>
    </row>
    <row r="1153" spans="5:5" x14ac:dyDescent="0.2">
      <c r="E1153" s="164"/>
    </row>
    <row r="1154" spans="5:5" x14ac:dyDescent="0.2">
      <c r="E1154" s="164"/>
    </row>
    <row r="1155" spans="5:5" x14ac:dyDescent="0.2">
      <c r="E1155" s="164"/>
    </row>
    <row r="1156" spans="5:5" x14ac:dyDescent="0.2">
      <c r="E1156" s="164"/>
    </row>
    <row r="1157" spans="5:5" x14ac:dyDescent="0.2">
      <c r="E1157" s="164"/>
    </row>
    <row r="1158" spans="5:5" x14ac:dyDescent="0.2">
      <c r="E1158" s="164"/>
    </row>
    <row r="1159" spans="5:5" x14ac:dyDescent="0.2">
      <c r="E1159" s="164"/>
    </row>
    <row r="1160" spans="5:5" x14ac:dyDescent="0.2">
      <c r="E1160" s="164"/>
    </row>
    <row r="1161" spans="5:5" x14ac:dyDescent="0.2">
      <c r="E1161" s="164"/>
    </row>
    <row r="1162" spans="5:5" x14ac:dyDescent="0.2">
      <c r="E1162" s="164"/>
    </row>
    <row r="1163" spans="5:5" x14ac:dyDescent="0.2">
      <c r="E1163" s="164"/>
    </row>
    <row r="1164" spans="5:5" x14ac:dyDescent="0.2">
      <c r="E1164" s="164"/>
    </row>
    <row r="1165" spans="5:5" x14ac:dyDescent="0.2">
      <c r="E1165" s="164"/>
    </row>
    <row r="1166" spans="5:5" x14ac:dyDescent="0.2">
      <c r="E1166" s="164"/>
    </row>
    <row r="1167" spans="5:5" x14ac:dyDescent="0.2">
      <c r="E1167" s="164"/>
    </row>
    <row r="1168" spans="5:5" x14ac:dyDescent="0.2">
      <c r="E1168" s="164"/>
    </row>
    <row r="1169" spans="5:5" x14ac:dyDescent="0.2">
      <c r="E1169" s="164"/>
    </row>
    <row r="1170" spans="5:5" x14ac:dyDescent="0.2">
      <c r="E1170" s="164"/>
    </row>
    <row r="1171" spans="5:5" x14ac:dyDescent="0.2">
      <c r="E1171" s="164"/>
    </row>
    <row r="1172" spans="5:5" x14ac:dyDescent="0.2">
      <c r="E1172" s="164"/>
    </row>
    <row r="1173" spans="5:5" x14ac:dyDescent="0.2">
      <c r="E1173" s="164"/>
    </row>
    <row r="1174" spans="5:5" x14ac:dyDescent="0.2">
      <c r="E1174" s="164"/>
    </row>
    <row r="1175" spans="5:5" x14ac:dyDescent="0.2">
      <c r="E1175" s="164"/>
    </row>
    <row r="1176" spans="5:5" x14ac:dyDescent="0.2">
      <c r="E1176" s="164"/>
    </row>
    <row r="1177" spans="5:5" x14ac:dyDescent="0.2">
      <c r="E1177" s="164"/>
    </row>
    <row r="1178" spans="5:5" x14ac:dyDescent="0.2">
      <c r="E1178" s="164"/>
    </row>
    <row r="1179" spans="5:5" x14ac:dyDescent="0.2">
      <c r="E1179" s="164"/>
    </row>
    <row r="1180" spans="5:5" x14ac:dyDescent="0.2">
      <c r="E1180" s="164"/>
    </row>
    <row r="1181" spans="5:5" x14ac:dyDescent="0.2">
      <c r="E1181" s="164"/>
    </row>
    <row r="1182" spans="5:5" x14ac:dyDescent="0.2">
      <c r="E1182" s="164"/>
    </row>
    <row r="1183" spans="5:5" x14ac:dyDescent="0.2">
      <c r="E1183" s="164"/>
    </row>
    <row r="1184" spans="5:5" x14ac:dyDescent="0.2">
      <c r="E1184" s="164"/>
    </row>
    <row r="1185" spans="5:5" x14ac:dyDescent="0.2">
      <c r="E1185" s="164"/>
    </row>
    <row r="1186" spans="5:5" x14ac:dyDescent="0.2">
      <c r="E1186" s="164"/>
    </row>
    <row r="1187" spans="5:5" x14ac:dyDescent="0.2">
      <c r="E1187" s="164"/>
    </row>
    <row r="1188" spans="5:5" x14ac:dyDescent="0.2">
      <c r="E1188" s="164"/>
    </row>
    <row r="1189" spans="5:5" x14ac:dyDescent="0.2">
      <c r="E1189" s="164"/>
    </row>
    <row r="1190" spans="5:5" x14ac:dyDescent="0.2">
      <c r="E1190" s="164"/>
    </row>
    <row r="1191" spans="5:5" x14ac:dyDescent="0.2">
      <c r="E1191" s="164"/>
    </row>
    <row r="1192" spans="5:5" x14ac:dyDescent="0.2">
      <c r="E1192" s="164"/>
    </row>
    <row r="1193" spans="5:5" x14ac:dyDescent="0.2">
      <c r="E1193" s="164"/>
    </row>
    <row r="1194" spans="5:5" x14ac:dyDescent="0.2">
      <c r="E1194" s="164"/>
    </row>
    <row r="1195" spans="5:5" x14ac:dyDescent="0.2">
      <c r="E1195" s="164"/>
    </row>
    <row r="1196" spans="5:5" x14ac:dyDescent="0.2">
      <c r="E1196" s="164"/>
    </row>
    <row r="1197" spans="5:5" x14ac:dyDescent="0.2">
      <c r="E1197" s="164"/>
    </row>
    <row r="1198" spans="5:5" x14ac:dyDescent="0.2">
      <c r="E1198" s="164"/>
    </row>
    <row r="1199" spans="5:5" x14ac:dyDescent="0.2">
      <c r="E1199" s="164"/>
    </row>
    <row r="1200" spans="5:5" x14ac:dyDescent="0.2">
      <c r="E1200" s="164"/>
    </row>
    <row r="1201" spans="5:5" x14ac:dyDescent="0.2">
      <c r="E1201" s="164"/>
    </row>
    <row r="1202" spans="5:5" x14ac:dyDescent="0.2">
      <c r="E1202" s="164"/>
    </row>
    <row r="1203" spans="5:5" x14ac:dyDescent="0.2">
      <c r="E1203" s="164"/>
    </row>
    <row r="1204" spans="5:5" x14ac:dyDescent="0.2">
      <c r="E1204" s="164"/>
    </row>
    <row r="1205" spans="5:5" x14ac:dyDescent="0.2">
      <c r="E1205" s="164"/>
    </row>
    <row r="1206" spans="5:5" x14ac:dyDescent="0.2">
      <c r="E1206" s="164"/>
    </row>
    <row r="1207" spans="5:5" x14ac:dyDescent="0.2">
      <c r="E1207" s="164"/>
    </row>
    <row r="1208" spans="5:5" x14ac:dyDescent="0.2">
      <c r="E1208" s="164"/>
    </row>
    <row r="1209" spans="5:5" x14ac:dyDescent="0.2">
      <c r="E1209" s="164"/>
    </row>
    <row r="1210" spans="5:5" x14ac:dyDescent="0.2">
      <c r="E1210" s="164"/>
    </row>
    <row r="1211" spans="5:5" x14ac:dyDescent="0.2">
      <c r="E1211" s="164"/>
    </row>
    <row r="1212" spans="5:5" x14ac:dyDescent="0.2">
      <c r="E1212" s="164"/>
    </row>
    <row r="1213" spans="5:5" x14ac:dyDescent="0.2">
      <c r="E1213" s="164"/>
    </row>
    <row r="1214" spans="5:5" x14ac:dyDescent="0.2">
      <c r="E1214" s="164"/>
    </row>
    <row r="1215" spans="5:5" x14ac:dyDescent="0.2">
      <c r="E1215" s="164"/>
    </row>
    <row r="1216" spans="5:5" x14ac:dyDescent="0.2">
      <c r="E1216" s="164"/>
    </row>
    <row r="1217" spans="5:5" x14ac:dyDescent="0.2">
      <c r="E1217" s="164"/>
    </row>
    <row r="1218" spans="5:5" x14ac:dyDescent="0.2">
      <c r="E1218" s="164"/>
    </row>
    <row r="1219" spans="5:5" x14ac:dyDescent="0.2">
      <c r="E1219" s="164"/>
    </row>
    <row r="1220" spans="5:5" x14ac:dyDescent="0.2">
      <c r="E1220" s="164"/>
    </row>
    <row r="1221" spans="5:5" x14ac:dyDescent="0.2">
      <c r="E1221" s="164"/>
    </row>
    <row r="1222" spans="5:5" x14ac:dyDescent="0.2">
      <c r="E1222" s="164"/>
    </row>
    <row r="1223" spans="5:5" x14ac:dyDescent="0.2">
      <c r="E1223" s="164"/>
    </row>
    <row r="1224" spans="5:5" x14ac:dyDescent="0.2">
      <c r="E1224" s="164"/>
    </row>
    <row r="1225" spans="5:5" x14ac:dyDescent="0.2">
      <c r="E1225" s="164"/>
    </row>
    <row r="1226" spans="5:5" x14ac:dyDescent="0.2">
      <c r="E1226" s="164"/>
    </row>
    <row r="1227" spans="5:5" x14ac:dyDescent="0.2">
      <c r="E1227" s="164"/>
    </row>
    <row r="1228" spans="5:5" x14ac:dyDescent="0.2">
      <c r="E1228" s="164"/>
    </row>
    <row r="1229" spans="5:5" x14ac:dyDescent="0.2">
      <c r="E1229" s="164"/>
    </row>
    <row r="1230" spans="5:5" x14ac:dyDescent="0.2">
      <c r="E1230" s="164"/>
    </row>
    <row r="1231" spans="5:5" x14ac:dyDescent="0.2">
      <c r="E1231" s="164"/>
    </row>
    <row r="1232" spans="5:5" x14ac:dyDescent="0.2">
      <c r="E1232" s="164"/>
    </row>
    <row r="1233" spans="5:5" x14ac:dyDescent="0.2">
      <c r="E1233" s="164"/>
    </row>
    <row r="1234" spans="5:5" x14ac:dyDescent="0.2">
      <c r="E1234" s="164"/>
    </row>
    <row r="1235" spans="5:5" x14ac:dyDescent="0.2">
      <c r="E1235" s="164"/>
    </row>
    <row r="1236" spans="5:5" x14ac:dyDescent="0.2">
      <c r="E1236" s="164"/>
    </row>
    <row r="1237" spans="5:5" x14ac:dyDescent="0.2">
      <c r="E1237" s="164"/>
    </row>
    <row r="1238" spans="5:5" x14ac:dyDescent="0.2">
      <c r="E1238" s="164"/>
    </row>
    <row r="1239" spans="5:5" x14ac:dyDescent="0.2">
      <c r="E1239" s="164"/>
    </row>
    <row r="1240" spans="5:5" x14ac:dyDescent="0.2">
      <c r="E1240" s="164"/>
    </row>
    <row r="1241" spans="5:5" x14ac:dyDescent="0.2">
      <c r="E1241" s="164"/>
    </row>
    <row r="1242" spans="5:5" x14ac:dyDescent="0.2">
      <c r="E1242" s="164"/>
    </row>
    <row r="1243" spans="5:5" x14ac:dyDescent="0.2">
      <c r="E1243" s="164"/>
    </row>
    <row r="1244" spans="5:5" x14ac:dyDescent="0.2">
      <c r="E1244" s="164"/>
    </row>
    <row r="1245" spans="5:5" x14ac:dyDescent="0.2">
      <c r="E1245" s="164"/>
    </row>
    <row r="1246" spans="5:5" x14ac:dyDescent="0.2">
      <c r="E1246" s="164"/>
    </row>
    <row r="1247" spans="5:5" x14ac:dyDescent="0.2">
      <c r="E1247" s="164"/>
    </row>
    <row r="1248" spans="5:5" x14ac:dyDescent="0.2">
      <c r="E1248" s="164"/>
    </row>
    <row r="1249" spans="5:5" x14ac:dyDescent="0.2">
      <c r="E1249" s="164"/>
    </row>
    <row r="1250" spans="5:5" x14ac:dyDescent="0.2">
      <c r="E1250" s="164"/>
    </row>
    <row r="1251" spans="5:5" x14ac:dyDescent="0.2">
      <c r="E1251" s="164"/>
    </row>
    <row r="1252" spans="5:5" x14ac:dyDescent="0.2">
      <c r="E1252" s="164"/>
    </row>
    <row r="1253" spans="5:5" x14ac:dyDescent="0.2">
      <c r="E1253" s="164"/>
    </row>
    <row r="1254" spans="5:5" x14ac:dyDescent="0.2">
      <c r="E1254" s="164"/>
    </row>
    <row r="1255" spans="5:5" x14ac:dyDescent="0.2">
      <c r="E1255" s="164"/>
    </row>
    <row r="1256" spans="5:5" x14ac:dyDescent="0.2">
      <c r="E1256" s="164"/>
    </row>
    <row r="1257" spans="5:5" x14ac:dyDescent="0.2">
      <c r="E1257" s="164"/>
    </row>
    <row r="1258" spans="5:5" x14ac:dyDescent="0.2">
      <c r="E1258" s="164"/>
    </row>
    <row r="1259" spans="5:5" x14ac:dyDescent="0.2">
      <c r="E1259" s="164"/>
    </row>
    <row r="1260" spans="5:5" x14ac:dyDescent="0.2">
      <c r="E1260" s="164"/>
    </row>
    <row r="1261" spans="5:5" x14ac:dyDescent="0.2">
      <c r="E1261" s="164"/>
    </row>
    <row r="1262" spans="5:5" x14ac:dyDescent="0.2">
      <c r="E1262" s="164"/>
    </row>
    <row r="1263" spans="5:5" x14ac:dyDescent="0.2">
      <c r="E1263" s="164"/>
    </row>
    <row r="1264" spans="5:5" x14ac:dyDescent="0.2">
      <c r="E1264" s="164"/>
    </row>
    <row r="1265" spans="5:5" x14ac:dyDescent="0.2">
      <c r="E1265" s="164"/>
    </row>
    <row r="1266" spans="5:5" x14ac:dyDescent="0.2">
      <c r="E1266" s="164"/>
    </row>
    <row r="1267" spans="5:5" x14ac:dyDescent="0.2">
      <c r="E1267" s="164"/>
    </row>
    <row r="1268" spans="5:5" x14ac:dyDescent="0.2">
      <c r="E1268" s="164"/>
    </row>
    <row r="1269" spans="5:5" x14ac:dyDescent="0.2">
      <c r="E1269" s="164"/>
    </row>
    <row r="1270" spans="5:5" x14ac:dyDescent="0.2">
      <c r="E1270" s="164"/>
    </row>
    <row r="1271" spans="5:5" x14ac:dyDescent="0.2">
      <c r="E1271" s="164"/>
    </row>
    <row r="1272" spans="5:5" x14ac:dyDescent="0.2">
      <c r="E1272" s="164"/>
    </row>
    <row r="1273" spans="5:5" x14ac:dyDescent="0.2">
      <c r="E1273" s="164"/>
    </row>
    <row r="1274" spans="5:5" x14ac:dyDescent="0.2">
      <c r="E1274" s="164"/>
    </row>
    <row r="1275" spans="5:5" x14ac:dyDescent="0.2">
      <c r="E1275" s="164"/>
    </row>
    <row r="1276" spans="5:5" x14ac:dyDescent="0.2">
      <c r="E1276" s="164"/>
    </row>
    <row r="1277" spans="5:5" x14ac:dyDescent="0.2">
      <c r="E1277" s="164"/>
    </row>
    <row r="1278" spans="5:5" x14ac:dyDescent="0.2">
      <c r="E1278" s="164"/>
    </row>
    <row r="1279" spans="5:5" x14ac:dyDescent="0.2">
      <c r="E1279" s="164"/>
    </row>
    <row r="1280" spans="5:5" x14ac:dyDescent="0.2">
      <c r="E1280" s="164"/>
    </row>
    <row r="1281" spans="5:5" x14ac:dyDescent="0.2">
      <c r="E1281" s="164"/>
    </row>
    <row r="1282" spans="5:5" x14ac:dyDescent="0.2">
      <c r="E1282" s="164"/>
    </row>
    <row r="1283" spans="5:5" x14ac:dyDescent="0.2">
      <c r="E1283" s="164"/>
    </row>
    <row r="1284" spans="5:5" x14ac:dyDescent="0.2">
      <c r="E1284" s="164"/>
    </row>
    <row r="1285" spans="5:5" x14ac:dyDescent="0.2">
      <c r="E1285" s="164"/>
    </row>
    <row r="1286" spans="5:5" x14ac:dyDescent="0.2">
      <c r="E1286" s="164"/>
    </row>
    <row r="1287" spans="5:5" x14ac:dyDescent="0.2">
      <c r="E1287" s="164"/>
    </row>
    <row r="1288" spans="5:5" x14ac:dyDescent="0.2">
      <c r="E1288" s="164"/>
    </row>
    <row r="1289" spans="5:5" x14ac:dyDescent="0.2">
      <c r="E1289" s="164"/>
    </row>
    <row r="1290" spans="5:5" x14ac:dyDescent="0.2">
      <c r="E1290" s="164"/>
    </row>
    <row r="1291" spans="5:5" x14ac:dyDescent="0.2">
      <c r="E1291" s="164"/>
    </row>
    <row r="1292" spans="5:5" x14ac:dyDescent="0.2">
      <c r="E1292" s="164"/>
    </row>
    <row r="1293" spans="5:5" x14ac:dyDescent="0.2">
      <c r="E1293" s="164"/>
    </row>
    <row r="1294" spans="5:5" x14ac:dyDescent="0.2">
      <c r="E1294" s="164"/>
    </row>
    <row r="1295" spans="5:5" x14ac:dyDescent="0.2">
      <c r="E1295" s="164"/>
    </row>
    <row r="1296" spans="5:5" x14ac:dyDescent="0.2">
      <c r="E1296" s="164"/>
    </row>
    <row r="1297" spans="5:5" x14ac:dyDescent="0.2">
      <c r="E1297" s="164"/>
    </row>
    <row r="1298" spans="5:5" x14ac:dyDescent="0.2">
      <c r="E1298" s="164"/>
    </row>
    <row r="1299" spans="5:5" x14ac:dyDescent="0.2">
      <c r="E1299" s="164"/>
    </row>
    <row r="1300" spans="5:5" x14ac:dyDescent="0.2">
      <c r="E1300" s="164"/>
    </row>
    <row r="1301" spans="5:5" x14ac:dyDescent="0.2">
      <c r="E1301" s="164"/>
    </row>
    <row r="1302" spans="5:5" x14ac:dyDescent="0.2">
      <c r="E1302" s="164"/>
    </row>
    <row r="1303" spans="5:5" x14ac:dyDescent="0.2">
      <c r="E1303" s="164"/>
    </row>
    <row r="1304" spans="5:5" x14ac:dyDescent="0.2">
      <c r="E1304" s="164"/>
    </row>
    <row r="1305" spans="5:5" x14ac:dyDescent="0.2">
      <c r="E1305" s="164"/>
    </row>
    <row r="1306" spans="5:5" x14ac:dyDescent="0.2">
      <c r="E1306" s="164"/>
    </row>
    <row r="1307" spans="5:5" x14ac:dyDescent="0.2">
      <c r="E1307" s="164"/>
    </row>
    <row r="1308" spans="5:5" x14ac:dyDescent="0.2">
      <c r="E1308" s="164"/>
    </row>
    <row r="1309" spans="5:5" x14ac:dyDescent="0.2">
      <c r="E1309" s="164"/>
    </row>
    <row r="1310" spans="5:5" x14ac:dyDescent="0.2">
      <c r="E1310" s="164"/>
    </row>
    <row r="1311" spans="5:5" x14ac:dyDescent="0.2">
      <c r="E1311" s="164"/>
    </row>
    <row r="1312" spans="5:5" x14ac:dyDescent="0.2">
      <c r="E1312" s="164"/>
    </row>
    <row r="1313" spans="5:5" x14ac:dyDescent="0.2">
      <c r="E1313" s="164"/>
    </row>
    <row r="1314" spans="5:5" x14ac:dyDescent="0.2">
      <c r="E1314" s="164"/>
    </row>
    <row r="1315" spans="5:5" x14ac:dyDescent="0.2">
      <c r="E1315" s="164"/>
    </row>
    <row r="1316" spans="5:5" x14ac:dyDescent="0.2">
      <c r="E1316" s="164"/>
    </row>
    <row r="1317" spans="5:5" x14ac:dyDescent="0.2">
      <c r="E1317" s="164"/>
    </row>
    <row r="1318" spans="5:5" x14ac:dyDescent="0.2">
      <c r="E1318" s="164"/>
    </row>
    <row r="1319" spans="5:5" x14ac:dyDescent="0.2">
      <c r="E1319" s="164"/>
    </row>
    <row r="1320" spans="5:5" x14ac:dyDescent="0.2">
      <c r="E1320" s="164"/>
    </row>
    <row r="1321" spans="5:5" x14ac:dyDescent="0.2">
      <c r="E1321" s="164"/>
    </row>
    <row r="1322" spans="5:5" x14ac:dyDescent="0.2">
      <c r="E1322" s="164"/>
    </row>
    <row r="1323" spans="5:5" x14ac:dyDescent="0.2">
      <c r="E1323" s="164"/>
    </row>
    <row r="1324" spans="5:5" x14ac:dyDescent="0.2">
      <c r="E1324" s="164"/>
    </row>
    <row r="1325" spans="5:5" x14ac:dyDescent="0.2">
      <c r="E1325" s="164"/>
    </row>
    <row r="1326" spans="5:5" x14ac:dyDescent="0.2">
      <c r="E1326" s="164"/>
    </row>
    <row r="1327" spans="5:5" x14ac:dyDescent="0.2">
      <c r="E1327" s="164"/>
    </row>
    <row r="1328" spans="5:5" x14ac:dyDescent="0.2">
      <c r="E1328" s="164"/>
    </row>
    <row r="1329" spans="5:5" x14ac:dyDescent="0.2">
      <c r="E1329" s="164"/>
    </row>
    <row r="1330" spans="5:5" x14ac:dyDescent="0.2">
      <c r="E1330" s="164"/>
    </row>
    <row r="1331" spans="5:5" x14ac:dyDescent="0.2">
      <c r="E1331" s="164"/>
    </row>
    <row r="1332" spans="5:5" x14ac:dyDescent="0.2">
      <c r="E1332" s="164"/>
    </row>
    <row r="1333" spans="5:5" x14ac:dyDescent="0.2">
      <c r="E1333" s="164"/>
    </row>
    <row r="1334" spans="5:5" x14ac:dyDescent="0.2">
      <c r="E1334" s="164"/>
    </row>
    <row r="1335" spans="5:5" x14ac:dyDescent="0.2">
      <c r="E1335" s="164"/>
    </row>
    <row r="1336" spans="5:5" x14ac:dyDescent="0.2">
      <c r="E1336" s="164"/>
    </row>
    <row r="1337" spans="5:5" x14ac:dyDescent="0.2">
      <c r="E1337" s="164"/>
    </row>
    <row r="1338" spans="5:5" x14ac:dyDescent="0.2">
      <c r="E1338" s="164"/>
    </row>
    <row r="1339" spans="5:5" x14ac:dyDescent="0.2">
      <c r="E1339" s="164"/>
    </row>
    <row r="1340" spans="5:5" x14ac:dyDescent="0.2">
      <c r="E1340" s="164"/>
    </row>
    <row r="1341" spans="5:5" x14ac:dyDescent="0.2">
      <c r="E1341" s="164"/>
    </row>
    <row r="1342" spans="5:5" x14ac:dyDescent="0.2">
      <c r="E1342" s="164"/>
    </row>
    <row r="1343" spans="5:5" x14ac:dyDescent="0.2">
      <c r="E1343" s="164"/>
    </row>
    <row r="1344" spans="5:5" x14ac:dyDescent="0.2">
      <c r="E1344" s="164"/>
    </row>
    <row r="1345" spans="5:5" x14ac:dyDescent="0.2">
      <c r="E1345" s="164"/>
    </row>
    <row r="1346" spans="5:5" x14ac:dyDescent="0.2">
      <c r="E1346" s="164"/>
    </row>
    <row r="1347" spans="5:5" x14ac:dyDescent="0.2">
      <c r="E1347" s="164"/>
    </row>
    <row r="1348" spans="5:5" x14ac:dyDescent="0.2">
      <c r="E1348" s="164"/>
    </row>
    <row r="1349" spans="5:5" x14ac:dyDescent="0.2">
      <c r="E1349" s="164"/>
    </row>
    <row r="1350" spans="5:5" x14ac:dyDescent="0.2">
      <c r="E1350" s="164"/>
    </row>
    <row r="1351" spans="5:5" x14ac:dyDescent="0.2">
      <c r="E1351" s="164"/>
    </row>
    <row r="1352" spans="5:5" x14ac:dyDescent="0.2">
      <c r="E1352" s="164"/>
    </row>
    <row r="1353" spans="5:5" x14ac:dyDescent="0.2">
      <c r="E1353" s="164"/>
    </row>
    <row r="1354" spans="5:5" x14ac:dyDescent="0.2">
      <c r="E1354" s="164"/>
    </row>
    <row r="1355" spans="5:5" x14ac:dyDescent="0.2">
      <c r="E1355" s="164"/>
    </row>
    <row r="1356" spans="5:5" x14ac:dyDescent="0.2">
      <c r="E1356" s="164"/>
    </row>
    <row r="1357" spans="5:5" x14ac:dyDescent="0.2">
      <c r="E1357" s="164"/>
    </row>
    <row r="1358" spans="5:5" x14ac:dyDescent="0.2">
      <c r="E1358" s="164"/>
    </row>
    <row r="1359" spans="5:5" x14ac:dyDescent="0.2">
      <c r="E1359" s="164"/>
    </row>
    <row r="1360" spans="5:5" x14ac:dyDescent="0.2">
      <c r="E1360" s="164"/>
    </row>
    <row r="1361" spans="5:5" x14ac:dyDescent="0.2">
      <c r="E1361" s="164"/>
    </row>
    <row r="1362" spans="5:5" x14ac:dyDescent="0.2">
      <c r="E1362" s="164"/>
    </row>
    <row r="1363" spans="5:5" x14ac:dyDescent="0.2">
      <c r="E1363" s="164"/>
    </row>
    <row r="1364" spans="5:5" x14ac:dyDescent="0.2">
      <c r="E1364" s="164"/>
    </row>
    <row r="1365" spans="5:5" x14ac:dyDescent="0.2">
      <c r="E1365" s="164"/>
    </row>
    <row r="1366" spans="5:5" x14ac:dyDescent="0.2">
      <c r="E1366" s="164"/>
    </row>
    <row r="1367" spans="5:5" x14ac:dyDescent="0.2">
      <c r="E1367" s="164"/>
    </row>
    <row r="1368" spans="5:5" x14ac:dyDescent="0.2">
      <c r="E1368" s="164"/>
    </row>
    <row r="1369" spans="5:5" x14ac:dyDescent="0.2">
      <c r="E1369" s="164"/>
    </row>
    <row r="1370" spans="5:5" x14ac:dyDescent="0.2">
      <c r="E1370" s="164"/>
    </row>
    <row r="1371" spans="5:5" x14ac:dyDescent="0.2">
      <c r="E1371" s="164"/>
    </row>
    <row r="1372" spans="5:5" x14ac:dyDescent="0.2">
      <c r="E1372" s="164"/>
    </row>
    <row r="1373" spans="5:5" x14ac:dyDescent="0.2">
      <c r="E1373" s="164"/>
    </row>
    <row r="1374" spans="5:5" x14ac:dyDescent="0.2">
      <c r="E1374" s="164"/>
    </row>
    <row r="1375" spans="5:5" x14ac:dyDescent="0.2">
      <c r="E1375" s="164"/>
    </row>
    <row r="1376" spans="5:5" x14ac:dyDescent="0.2">
      <c r="E1376" s="164"/>
    </row>
    <row r="1377" spans="5:5" x14ac:dyDescent="0.2">
      <c r="E1377" s="164"/>
    </row>
    <row r="1378" spans="5:5" x14ac:dyDescent="0.2">
      <c r="E1378" s="164"/>
    </row>
    <row r="1379" spans="5:5" x14ac:dyDescent="0.2">
      <c r="E1379" s="164"/>
    </row>
    <row r="1380" spans="5:5" x14ac:dyDescent="0.2">
      <c r="E1380" s="164"/>
    </row>
    <row r="1381" spans="5:5" x14ac:dyDescent="0.2">
      <c r="E1381" s="164"/>
    </row>
    <row r="1382" spans="5:5" x14ac:dyDescent="0.2">
      <c r="E1382" s="164"/>
    </row>
    <row r="1383" spans="5:5" x14ac:dyDescent="0.2">
      <c r="E1383" s="164"/>
    </row>
    <row r="1384" spans="5:5" x14ac:dyDescent="0.2">
      <c r="E1384" s="164"/>
    </row>
    <row r="1385" spans="5:5" x14ac:dyDescent="0.2">
      <c r="E1385" s="164"/>
    </row>
    <row r="1386" spans="5:5" x14ac:dyDescent="0.2">
      <c r="E1386" s="164"/>
    </row>
    <row r="1387" spans="5:5" x14ac:dyDescent="0.2">
      <c r="E1387" s="164"/>
    </row>
    <row r="1388" spans="5:5" x14ac:dyDescent="0.2">
      <c r="E1388" s="164"/>
    </row>
    <row r="1389" spans="5:5" x14ac:dyDescent="0.2">
      <c r="E1389" s="164"/>
    </row>
    <row r="1390" spans="5:5" x14ac:dyDescent="0.2">
      <c r="E1390" s="164"/>
    </row>
    <row r="1391" spans="5:5" x14ac:dyDescent="0.2">
      <c r="E1391" s="164"/>
    </row>
    <row r="1392" spans="5:5" x14ac:dyDescent="0.2">
      <c r="E1392" s="164"/>
    </row>
    <row r="1393" spans="5:5" x14ac:dyDescent="0.2">
      <c r="E1393" s="164"/>
    </row>
    <row r="1394" spans="5:5" x14ac:dyDescent="0.2">
      <c r="E1394" s="164"/>
    </row>
    <row r="1395" spans="5:5" x14ac:dyDescent="0.2">
      <c r="E1395" s="164"/>
    </row>
    <row r="1396" spans="5:5" x14ac:dyDescent="0.2">
      <c r="E1396" s="164"/>
    </row>
    <row r="1397" spans="5:5" x14ac:dyDescent="0.2">
      <c r="E1397" s="164"/>
    </row>
    <row r="1398" spans="5:5" x14ac:dyDescent="0.2">
      <c r="E1398" s="164"/>
    </row>
    <row r="1399" spans="5:5" x14ac:dyDescent="0.2">
      <c r="E1399" s="164"/>
    </row>
    <row r="1400" spans="5:5" x14ac:dyDescent="0.2">
      <c r="E1400" s="164"/>
    </row>
    <row r="1401" spans="5:5" x14ac:dyDescent="0.2">
      <c r="E1401" s="164"/>
    </row>
    <row r="1402" spans="5:5" x14ac:dyDescent="0.2">
      <c r="E1402" s="164"/>
    </row>
    <row r="1403" spans="5:5" x14ac:dyDescent="0.2">
      <c r="E1403" s="164"/>
    </row>
    <row r="1404" spans="5:5" x14ac:dyDescent="0.2">
      <c r="E1404" s="164"/>
    </row>
    <row r="1405" spans="5:5" x14ac:dyDescent="0.2">
      <c r="E1405" s="164"/>
    </row>
    <row r="1406" spans="5:5" x14ac:dyDescent="0.2">
      <c r="E1406" s="164"/>
    </row>
    <row r="1407" spans="5:5" x14ac:dyDescent="0.2">
      <c r="E1407" s="164"/>
    </row>
    <row r="1408" spans="5:5" x14ac:dyDescent="0.2">
      <c r="E1408" s="164"/>
    </row>
    <row r="1409" spans="5:5" x14ac:dyDescent="0.2">
      <c r="E1409" s="164"/>
    </row>
    <row r="1410" spans="5:5" x14ac:dyDescent="0.2">
      <c r="E1410" s="164"/>
    </row>
    <row r="1411" spans="5:5" x14ac:dyDescent="0.2">
      <c r="E1411" s="164"/>
    </row>
    <row r="1412" spans="5:5" x14ac:dyDescent="0.2">
      <c r="E1412" s="164"/>
    </row>
    <row r="1413" spans="5:5" x14ac:dyDescent="0.2">
      <c r="E1413" s="164"/>
    </row>
    <row r="1414" spans="5:5" x14ac:dyDescent="0.2">
      <c r="E1414" s="164"/>
    </row>
    <row r="1415" spans="5:5" x14ac:dyDescent="0.2">
      <c r="E1415" s="164"/>
    </row>
    <row r="1416" spans="5:5" x14ac:dyDescent="0.2">
      <c r="E1416" s="164"/>
    </row>
    <row r="1417" spans="5:5" x14ac:dyDescent="0.2">
      <c r="E1417" s="164"/>
    </row>
    <row r="1418" spans="5:5" x14ac:dyDescent="0.2">
      <c r="E1418" s="164"/>
    </row>
    <row r="1419" spans="5:5" x14ac:dyDescent="0.2">
      <c r="E1419" s="164"/>
    </row>
    <row r="1420" spans="5:5" x14ac:dyDescent="0.2">
      <c r="E1420" s="164"/>
    </row>
    <row r="1421" spans="5:5" x14ac:dyDescent="0.2">
      <c r="E1421" s="164"/>
    </row>
    <row r="1422" spans="5:5" x14ac:dyDescent="0.2">
      <c r="E1422" s="164"/>
    </row>
    <row r="1423" spans="5:5" x14ac:dyDescent="0.2">
      <c r="E1423" s="164"/>
    </row>
    <row r="1424" spans="5:5" x14ac:dyDescent="0.2">
      <c r="E1424" s="164"/>
    </row>
    <row r="1425" spans="5:5" x14ac:dyDescent="0.2">
      <c r="E1425" s="164"/>
    </row>
    <row r="1426" spans="5:5" x14ac:dyDescent="0.2">
      <c r="E1426" s="164"/>
    </row>
    <row r="1427" spans="5:5" x14ac:dyDescent="0.2">
      <c r="E1427" s="164"/>
    </row>
    <row r="1428" spans="5:5" x14ac:dyDescent="0.2">
      <c r="E1428" s="164"/>
    </row>
    <row r="1429" spans="5:5" x14ac:dyDescent="0.2">
      <c r="E1429" s="164"/>
    </row>
    <row r="1430" spans="5:5" x14ac:dyDescent="0.2">
      <c r="E1430" s="164"/>
    </row>
    <row r="1431" spans="5:5" x14ac:dyDescent="0.2">
      <c r="E1431" s="164"/>
    </row>
    <row r="1432" spans="5:5" x14ac:dyDescent="0.2">
      <c r="E1432" s="164"/>
    </row>
    <row r="1433" spans="5:5" x14ac:dyDescent="0.2">
      <c r="E1433" s="164"/>
    </row>
    <row r="1434" spans="5:5" x14ac:dyDescent="0.2">
      <c r="E1434" s="164"/>
    </row>
    <row r="1435" spans="5:5" x14ac:dyDescent="0.2">
      <c r="E1435" s="164"/>
    </row>
    <row r="1436" spans="5:5" x14ac:dyDescent="0.2">
      <c r="E1436" s="164"/>
    </row>
    <row r="1437" spans="5:5" x14ac:dyDescent="0.2">
      <c r="E1437" s="164"/>
    </row>
    <row r="1438" spans="5:5" x14ac:dyDescent="0.2">
      <c r="E1438" s="164"/>
    </row>
    <row r="1439" spans="5:5" x14ac:dyDescent="0.2">
      <c r="E1439" s="164"/>
    </row>
    <row r="1440" spans="5:5" x14ac:dyDescent="0.2">
      <c r="E1440" s="164"/>
    </row>
    <row r="1441" spans="5:5" x14ac:dyDescent="0.2">
      <c r="E1441" s="164"/>
    </row>
    <row r="1442" spans="5:5" x14ac:dyDescent="0.2">
      <c r="E1442" s="164"/>
    </row>
    <row r="1443" spans="5:5" x14ac:dyDescent="0.2">
      <c r="E1443" s="164"/>
    </row>
    <row r="1444" spans="5:5" x14ac:dyDescent="0.2">
      <c r="E1444" s="164"/>
    </row>
    <row r="1445" spans="5:5" x14ac:dyDescent="0.2">
      <c r="E1445" s="164"/>
    </row>
    <row r="1446" spans="5:5" x14ac:dyDescent="0.2">
      <c r="E1446" s="164"/>
    </row>
    <row r="1447" spans="5:5" x14ac:dyDescent="0.2">
      <c r="E1447" s="164"/>
    </row>
    <row r="1448" spans="5:5" x14ac:dyDescent="0.2">
      <c r="E1448" s="164"/>
    </row>
    <row r="1449" spans="5:5" x14ac:dyDescent="0.2">
      <c r="E1449" s="164"/>
    </row>
    <row r="1450" spans="5:5" x14ac:dyDescent="0.2">
      <c r="E1450" s="164"/>
    </row>
    <row r="1451" spans="5:5" x14ac:dyDescent="0.2">
      <c r="E1451" s="164"/>
    </row>
    <row r="1452" spans="5:5" x14ac:dyDescent="0.2">
      <c r="E1452" s="164"/>
    </row>
    <row r="1453" spans="5:5" x14ac:dyDescent="0.2">
      <c r="E1453" s="164"/>
    </row>
    <row r="1454" spans="5:5" x14ac:dyDescent="0.2">
      <c r="E1454" s="164"/>
    </row>
    <row r="1455" spans="5:5" x14ac:dyDescent="0.2">
      <c r="E1455" s="164"/>
    </row>
    <row r="1456" spans="5:5" x14ac:dyDescent="0.2">
      <c r="E1456" s="164"/>
    </row>
    <row r="1457" spans="5:5" x14ac:dyDescent="0.2">
      <c r="E1457" s="164"/>
    </row>
    <row r="1458" spans="5:5" x14ac:dyDescent="0.2">
      <c r="E1458" s="164"/>
    </row>
    <row r="1459" spans="5:5" x14ac:dyDescent="0.2">
      <c r="E1459" s="164"/>
    </row>
    <row r="1460" spans="5:5" x14ac:dyDescent="0.2">
      <c r="E1460" s="164"/>
    </row>
    <row r="1461" spans="5:5" x14ac:dyDescent="0.2">
      <c r="E1461" s="164"/>
    </row>
    <row r="1462" spans="5:5" x14ac:dyDescent="0.2">
      <c r="E1462" s="164"/>
    </row>
    <row r="1463" spans="5:5" x14ac:dyDescent="0.2">
      <c r="E1463" s="164"/>
    </row>
    <row r="1464" spans="5:5" x14ac:dyDescent="0.2">
      <c r="E1464" s="164"/>
    </row>
    <row r="1465" spans="5:5" x14ac:dyDescent="0.2">
      <c r="E1465" s="164"/>
    </row>
    <row r="1466" spans="5:5" x14ac:dyDescent="0.2">
      <c r="E1466" s="164"/>
    </row>
    <row r="1467" spans="5:5" x14ac:dyDescent="0.2">
      <c r="E1467" s="164"/>
    </row>
    <row r="1468" spans="5:5" x14ac:dyDescent="0.2">
      <c r="E1468" s="164"/>
    </row>
    <row r="1469" spans="5:5" x14ac:dyDescent="0.2">
      <c r="E1469" s="164"/>
    </row>
    <row r="1470" spans="5:5" x14ac:dyDescent="0.2">
      <c r="E1470" s="164"/>
    </row>
    <row r="1471" spans="5:5" x14ac:dyDescent="0.2">
      <c r="E1471" s="164"/>
    </row>
    <row r="1472" spans="5:5" x14ac:dyDescent="0.2">
      <c r="E1472" s="164"/>
    </row>
    <row r="1473" spans="5:5" x14ac:dyDescent="0.2">
      <c r="E1473" s="164"/>
    </row>
    <row r="1474" spans="5:5" x14ac:dyDescent="0.2">
      <c r="E1474" s="164"/>
    </row>
    <row r="1475" spans="5:5" x14ac:dyDescent="0.2">
      <c r="E1475" s="164"/>
    </row>
    <row r="1476" spans="5:5" x14ac:dyDescent="0.2">
      <c r="E1476" s="164"/>
    </row>
    <row r="1477" spans="5:5" x14ac:dyDescent="0.2">
      <c r="E1477" s="164"/>
    </row>
    <row r="1478" spans="5:5" x14ac:dyDescent="0.2">
      <c r="E1478" s="164"/>
    </row>
    <row r="1479" spans="5:5" x14ac:dyDescent="0.2">
      <c r="E1479" s="164"/>
    </row>
    <row r="1480" spans="5:5" x14ac:dyDescent="0.2">
      <c r="E1480" s="164"/>
    </row>
    <row r="1481" spans="5:5" x14ac:dyDescent="0.2">
      <c r="E1481" s="164"/>
    </row>
    <row r="1482" spans="5:5" x14ac:dyDescent="0.2">
      <c r="E1482" s="164"/>
    </row>
    <row r="1483" spans="5:5" x14ac:dyDescent="0.2">
      <c r="E1483" s="164"/>
    </row>
    <row r="1484" spans="5:5" x14ac:dyDescent="0.2">
      <c r="E1484" s="164"/>
    </row>
    <row r="1485" spans="5:5" x14ac:dyDescent="0.2">
      <c r="E1485" s="164"/>
    </row>
    <row r="1486" spans="5:5" x14ac:dyDescent="0.2">
      <c r="E1486" s="164"/>
    </row>
    <row r="1487" spans="5:5" x14ac:dyDescent="0.2">
      <c r="E1487" s="164"/>
    </row>
    <row r="1488" spans="5:5" x14ac:dyDescent="0.2">
      <c r="E1488" s="164"/>
    </row>
    <row r="1489" spans="5:5" x14ac:dyDescent="0.2">
      <c r="E1489" s="164"/>
    </row>
    <row r="1490" spans="5:5" x14ac:dyDescent="0.2">
      <c r="E1490" s="164"/>
    </row>
    <row r="1491" spans="5:5" x14ac:dyDescent="0.2">
      <c r="E1491" s="164"/>
    </row>
    <row r="1492" spans="5:5" x14ac:dyDescent="0.2">
      <c r="E1492" s="164"/>
    </row>
    <row r="1493" spans="5:5" x14ac:dyDescent="0.2">
      <c r="E1493" s="164"/>
    </row>
    <row r="1494" spans="5:5" x14ac:dyDescent="0.2">
      <c r="E1494" s="164"/>
    </row>
    <row r="1495" spans="5:5" x14ac:dyDescent="0.2">
      <c r="E1495" s="164"/>
    </row>
    <row r="1496" spans="5:5" x14ac:dyDescent="0.2">
      <c r="E1496" s="164"/>
    </row>
    <row r="1497" spans="5:5" x14ac:dyDescent="0.2">
      <c r="E1497" s="164"/>
    </row>
    <row r="1498" spans="5:5" x14ac:dyDescent="0.2">
      <c r="E1498" s="164"/>
    </row>
    <row r="1499" spans="5:5" x14ac:dyDescent="0.2">
      <c r="E1499" s="164"/>
    </row>
    <row r="1500" spans="5:5" x14ac:dyDescent="0.2">
      <c r="E1500" s="164"/>
    </row>
    <row r="1501" spans="5:5" x14ac:dyDescent="0.2">
      <c r="E1501" s="164"/>
    </row>
    <row r="1502" spans="5:5" x14ac:dyDescent="0.2">
      <c r="E1502" s="164"/>
    </row>
    <row r="1503" spans="5:5" x14ac:dyDescent="0.2">
      <c r="E1503" s="164"/>
    </row>
    <row r="1504" spans="5:5" x14ac:dyDescent="0.2">
      <c r="E1504" s="164"/>
    </row>
    <row r="1505" spans="5:5" x14ac:dyDescent="0.2">
      <c r="E1505" s="164"/>
    </row>
    <row r="1506" spans="5:5" x14ac:dyDescent="0.2">
      <c r="E1506" s="164"/>
    </row>
    <row r="1507" spans="5:5" x14ac:dyDescent="0.2">
      <c r="E1507" s="164"/>
    </row>
    <row r="1508" spans="5:5" x14ac:dyDescent="0.2">
      <c r="E1508" s="164"/>
    </row>
    <row r="1509" spans="5:5" x14ac:dyDescent="0.2">
      <c r="E1509" s="164"/>
    </row>
    <row r="1510" spans="5:5" x14ac:dyDescent="0.2">
      <c r="E1510" s="164"/>
    </row>
    <row r="1511" spans="5:5" x14ac:dyDescent="0.2">
      <c r="E1511" s="164"/>
    </row>
    <row r="1512" spans="5:5" x14ac:dyDescent="0.2">
      <c r="E1512" s="164"/>
    </row>
    <row r="1513" spans="5:5" x14ac:dyDescent="0.2">
      <c r="E1513" s="164"/>
    </row>
    <row r="1514" spans="5:5" x14ac:dyDescent="0.2">
      <c r="E1514" s="164"/>
    </row>
    <row r="1515" spans="5:5" x14ac:dyDescent="0.2">
      <c r="E1515" s="164"/>
    </row>
    <row r="1516" spans="5:5" x14ac:dyDescent="0.2">
      <c r="E1516" s="164"/>
    </row>
    <row r="1517" spans="5:5" x14ac:dyDescent="0.2">
      <c r="E1517" s="164"/>
    </row>
    <row r="1518" spans="5:5" x14ac:dyDescent="0.2">
      <c r="E1518" s="164"/>
    </row>
    <row r="1519" spans="5:5" x14ac:dyDescent="0.2">
      <c r="E1519" s="164"/>
    </row>
    <row r="1520" spans="5:5" x14ac:dyDescent="0.2">
      <c r="E1520" s="164"/>
    </row>
    <row r="1521" spans="5:5" x14ac:dyDescent="0.2">
      <c r="E1521" s="164"/>
    </row>
    <row r="1522" spans="5:5" x14ac:dyDescent="0.2">
      <c r="E1522" s="164"/>
    </row>
    <row r="1523" spans="5:5" x14ac:dyDescent="0.2">
      <c r="E1523" s="164"/>
    </row>
    <row r="1524" spans="5:5" x14ac:dyDescent="0.2">
      <c r="E1524" s="164"/>
    </row>
    <row r="1525" spans="5:5" x14ac:dyDescent="0.2">
      <c r="E1525" s="164"/>
    </row>
    <row r="1526" spans="5:5" x14ac:dyDescent="0.2">
      <c r="E1526" s="164"/>
    </row>
    <row r="1527" spans="5:5" x14ac:dyDescent="0.2">
      <c r="E1527" s="164"/>
    </row>
    <row r="1528" spans="5:5" x14ac:dyDescent="0.2">
      <c r="E1528" s="164"/>
    </row>
    <row r="1529" spans="5:5" x14ac:dyDescent="0.2">
      <c r="E1529" s="164"/>
    </row>
    <row r="1530" spans="5:5" x14ac:dyDescent="0.2">
      <c r="E1530" s="164"/>
    </row>
    <row r="1531" spans="5:5" x14ac:dyDescent="0.2">
      <c r="E1531" s="164"/>
    </row>
    <row r="1532" spans="5:5" x14ac:dyDescent="0.2">
      <c r="E1532" s="164"/>
    </row>
    <row r="1533" spans="5:5" x14ac:dyDescent="0.2">
      <c r="E1533" s="164"/>
    </row>
    <row r="1534" spans="5:5" x14ac:dyDescent="0.2">
      <c r="E1534" s="164"/>
    </row>
    <row r="1535" spans="5:5" x14ac:dyDescent="0.2">
      <c r="E1535" s="164"/>
    </row>
    <row r="1536" spans="5:5" x14ac:dyDescent="0.2">
      <c r="E1536" s="164"/>
    </row>
    <row r="1537" spans="5:5" x14ac:dyDescent="0.2">
      <c r="E1537" s="164"/>
    </row>
    <row r="1538" spans="5:5" x14ac:dyDescent="0.2">
      <c r="E1538" s="164"/>
    </row>
    <row r="1539" spans="5:5" x14ac:dyDescent="0.2">
      <c r="E1539" s="164"/>
    </row>
    <row r="1540" spans="5:5" x14ac:dyDescent="0.2">
      <c r="E1540" s="164"/>
    </row>
    <row r="1541" spans="5:5" x14ac:dyDescent="0.2">
      <c r="E1541" s="164"/>
    </row>
    <row r="1542" spans="5:5" x14ac:dyDescent="0.2">
      <c r="E1542" s="164"/>
    </row>
    <row r="1543" spans="5:5" x14ac:dyDescent="0.2">
      <c r="E1543" s="164"/>
    </row>
    <row r="1544" spans="5:5" x14ac:dyDescent="0.2">
      <c r="E1544" s="164"/>
    </row>
    <row r="1545" spans="5:5" x14ac:dyDescent="0.2">
      <c r="E1545" s="164"/>
    </row>
    <row r="1546" spans="5:5" x14ac:dyDescent="0.2">
      <c r="E1546" s="164"/>
    </row>
    <row r="1547" spans="5:5" x14ac:dyDescent="0.2">
      <c r="E1547" s="164"/>
    </row>
    <row r="1548" spans="5:5" x14ac:dyDescent="0.2">
      <c r="E1548" s="164"/>
    </row>
    <row r="1549" spans="5:5" x14ac:dyDescent="0.2">
      <c r="E1549" s="164"/>
    </row>
    <row r="1550" spans="5:5" x14ac:dyDescent="0.2">
      <c r="E1550" s="164"/>
    </row>
    <row r="1551" spans="5:5" x14ac:dyDescent="0.2">
      <c r="E1551" s="164"/>
    </row>
    <row r="1552" spans="5:5" x14ac:dyDescent="0.2">
      <c r="E1552" s="164"/>
    </row>
    <row r="1553" spans="5:5" x14ac:dyDescent="0.2">
      <c r="E1553" s="164"/>
    </row>
    <row r="1554" spans="5:5" x14ac:dyDescent="0.2">
      <c r="E1554" s="164"/>
    </row>
    <row r="1555" spans="5:5" x14ac:dyDescent="0.2">
      <c r="E1555" s="164"/>
    </row>
    <row r="1556" spans="5:5" x14ac:dyDescent="0.2">
      <c r="E1556" s="164"/>
    </row>
    <row r="1557" spans="5:5" x14ac:dyDescent="0.2">
      <c r="E1557" s="164"/>
    </row>
    <row r="1558" spans="5:5" x14ac:dyDescent="0.2">
      <c r="E1558" s="164"/>
    </row>
    <row r="1559" spans="5:5" x14ac:dyDescent="0.2">
      <c r="E1559" s="164"/>
    </row>
    <row r="1560" spans="5:5" x14ac:dyDescent="0.2">
      <c r="E1560" s="164"/>
    </row>
    <row r="1561" spans="5:5" x14ac:dyDescent="0.2">
      <c r="E1561" s="164"/>
    </row>
    <row r="1562" spans="5:5" x14ac:dyDescent="0.2">
      <c r="E1562" s="164"/>
    </row>
    <row r="1563" spans="5:5" x14ac:dyDescent="0.2">
      <c r="E1563" s="164"/>
    </row>
    <row r="1564" spans="5:5" x14ac:dyDescent="0.2">
      <c r="E1564" s="164"/>
    </row>
    <row r="1565" spans="5:5" x14ac:dyDescent="0.2">
      <c r="E1565" s="164"/>
    </row>
    <row r="1566" spans="5:5" x14ac:dyDescent="0.2">
      <c r="E1566" s="164"/>
    </row>
    <row r="1567" spans="5:5" x14ac:dyDescent="0.2">
      <c r="E1567" s="164"/>
    </row>
    <row r="1568" spans="5:5" x14ac:dyDescent="0.2">
      <c r="E1568" s="164"/>
    </row>
    <row r="1569" spans="5:5" x14ac:dyDescent="0.2">
      <c r="E1569" s="164"/>
    </row>
    <row r="1570" spans="5:5" x14ac:dyDescent="0.2">
      <c r="E1570" s="164"/>
    </row>
    <row r="1571" spans="5:5" x14ac:dyDescent="0.2">
      <c r="E1571" s="164"/>
    </row>
    <row r="1572" spans="5:5" x14ac:dyDescent="0.2">
      <c r="E1572" s="164"/>
    </row>
    <row r="1573" spans="5:5" x14ac:dyDescent="0.2">
      <c r="E1573" s="164"/>
    </row>
    <row r="1574" spans="5:5" x14ac:dyDescent="0.2">
      <c r="E1574" s="164"/>
    </row>
    <row r="1575" spans="5:5" x14ac:dyDescent="0.2">
      <c r="E1575" s="164"/>
    </row>
    <row r="1576" spans="5:5" x14ac:dyDescent="0.2">
      <c r="E1576" s="164"/>
    </row>
    <row r="1577" spans="5:5" x14ac:dyDescent="0.2">
      <c r="E1577" s="164"/>
    </row>
    <row r="1578" spans="5:5" x14ac:dyDescent="0.2">
      <c r="E1578" s="164"/>
    </row>
    <row r="1579" spans="5:5" x14ac:dyDescent="0.2">
      <c r="E1579" s="164"/>
    </row>
    <row r="1580" spans="5:5" x14ac:dyDescent="0.2">
      <c r="E1580" s="164"/>
    </row>
    <row r="1581" spans="5:5" x14ac:dyDescent="0.2">
      <c r="E1581" s="164"/>
    </row>
    <row r="1582" spans="5:5" x14ac:dyDescent="0.2">
      <c r="E1582" s="164"/>
    </row>
    <row r="1583" spans="5:5" x14ac:dyDescent="0.2">
      <c r="E1583" s="164"/>
    </row>
    <row r="1584" spans="5:5" x14ac:dyDescent="0.2">
      <c r="E1584" s="164"/>
    </row>
    <row r="1585" spans="5:5" x14ac:dyDescent="0.2">
      <c r="E1585" s="164"/>
    </row>
    <row r="1586" spans="5:5" x14ac:dyDescent="0.2">
      <c r="E1586" s="164"/>
    </row>
    <row r="1587" spans="5:5" x14ac:dyDescent="0.2">
      <c r="E1587" s="164"/>
    </row>
    <row r="1588" spans="5:5" x14ac:dyDescent="0.2">
      <c r="E1588" s="164"/>
    </row>
    <row r="1589" spans="5:5" x14ac:dyDescent="0.2">
      <c r="E1589" s="164"/>
    </row>
    <row r="1590" spans="5:5" x14ac:dyDescent="0.2">
      <c r="E1590" s="164"/>
    </row>
    <row r="1591" spans="5:5" x14ac:dyDescent="0.2">
      <c r="E1591" s="164"/>
    </row>
    <row r="1592" spans="5:5" x14ac:dyDescent="0.2">
      <c r="E1592" s="164"/>
    </row>
    <row r="1593" spans="5:5" x14ac:dyDescent="0.2">
      <c r="E1593" s="164"/>
    </row>
    <row r="1594" spans="5:5" x14ac:dyDescent="0.2">
      <c r="E1594" s="164"/>
    </row>
    <row r="1595" spans="5:5" x14ac:dyDescent="0.2">
      <c r="E1595" s="164"/>
    </row>
    <row r="1596" spans="5:5" x14ac:dyDescent="0.2">
      <c r="E1596" s="164"/>
    </row>
    <row r="1597" spans="5:5" x14ac:dyDescent="0.2">
      <c r="E1597" s="164"/>
    </row>
    <row r="1598" spans="5:5" x14ac:dyDescent="0.2">
      <c r="E1598" s="164"/>
    </row>
    <row r="1599" spans="5:5" x14ac:dyDescent="0.2">
      <c r="E1599" s="164"/>
    </row>
    <row r="1600" spans="5:5" x14ac:dyDescent="0.2">
      <c r="E1600" s="164"/>
    </row>
    <row r="1601" spans="5:5" x14ac:dyDescent="0.2">
      <c r="E1601" s="164"/>
    </row>
    <row r="1602" spans="5:5" x14ac:dyDescent="0.2">
      <c r="E1602" s="164"/>
    </row>
    <row r="1603" spans="5:5" x14ac:dyDescent="0.2">
      <c r="E1603" s="164"/>
    </row>
    <row r="1604" spans="5:5" x14ac:dyDescent="0.2">
      <c r="E1604" s="164"/>
    </row>
    <row r="1605" spans="5:5" x14ac:dyDescent="0.2">
      <c r="E1605" s="164"/>
    </row>
    <row r="1606" spans="5:5" x14ac:dyDescent="0.2">
      <c r="E1606" s="164"/>
    </row>
    <row r="1607" spans="5:5" x14ac:dyDescent="0.2">
      <c r="E1607" s="164"/>
    </row>
    <row r="1608" spans="5:5" x14ac:dyDescent="0.2">
      <c r="E1608" s="164"/>
    </row>
    <row r="1609" spans="5:5" x14ac:dyDescent="0.2">
      <c r="E1609" s="164"/>
    </row>
    <row r="1610" spans="5:5" x14ac:dyDescent="0.2">
      <c r="E1610" s="164"/>
    </row>
    <row r="1611" spans="5:5" x14ac:dyDescent="0.2">
      <c r="E1611" s="164"/>
    </row>
    <row r="1612" spans="5:5" x14ac:dyDescent="0.2">
      <c r="E1612" s="164"/>
    </row>
    <row r="1613" spans="5:5" x14ac:dyDescent="0.2">
      <c r="E1613" s="164"/>
    </row>
    <row r="1614" spans="5:5" x14ac:dyDescent="0.2">
      <c r="E1614" s="164"/>
    </row>
    <row r="1615" spans="5:5" x14ac:dyDescent="0.2">
      <c r="E1615" s="164"/>
    </row>
    <row r="1616" spans="5:5" x14ac:dyDescent="0.2">
      <c r="E1616" s="164"/>
    </row>
    <row r="1617" spans="5:5" x14ac:dyDescent="0.2">
      <c r="E1617" s="164"/>
    </row>
    <row r="1618" spans="5:5" x14ac:dyDescent="0.2">
      <c r="E1618" s="164"/>
    </row>
    <row r="1619" spans="5:5" x14ac:dyDescent="0.2">
      <c r="E1619" s="164"/>
    </row>
    <row r="1620" spans="5:5" x14ac:dyDescent="0.2">
      <c r="E1620" s="164"/>
    </row>
    <row r="1621" spans="5:5" x14ac:dyDescent="0.2">
      <c r="E1621" s="164"/>
    </row>
    <row r="1622" spans="5:5" x14ac:dyDescent="0.2">
      <c r="E1622" s="164"/>
    </row>
    <row r="1623" spans="5:5" x14ac:dyDescent="0.2">
      <c r="E1623" s="164"/>
    </row>
    <row r="1624" spans="5:5" x14ac:dyDescent="0.2">
      <c r="E1624" s="164"/>
    </row>
    <row r="1625" spans="5:5" x14ac:dyDescent="0.2">
      <c r="E1625" s="164"/>
    </row>
    <row r="1626" spans="5:5" x14ac:dyDescent="0.2">
      <c r="E1626" s="164"/>
    </row>
    <row r="1627" spans="5:5" x14ac:dyDescent="0.2">
      <c r="E1627" s="164"/>
    </row>
    <row r="1628" spans="5:5" x14ac:dyDescent="0.2">
      <c r="E1628" s="164"/>
    </row>
    <row r="1629" spans="5:5" x14ac:dyDescent="0.2">
      <c r="E1629" s="164"/>
    </row>
    <row r="1630" spans="5:5" x14ac:dyDescent="0.2">
      <c r="E1630" s="164"/>
    </row>
    <row r="1631" spans="5:5" x14ac:dyDescent="0.2">
      <c r="E1631" s="164"/>
    </row>
    <row r="1632" spans="5:5" x14ac:dyDescent="0.2">
      <c r="E1632" s="164"/>
    </row>
    <row r="1633" spans="5:5" x14ac:dyDescent="0.2">
      <c r="E1633" s="164"/>
    </row>
    <row r="1634" spans="5:5" x14ac:dyDescent="0.2">
      <c r="E1634" s="164"/>
    </row>
    <row r="1635" spans="5:5" x14ac:dyDescent="0.2">
      <c r="E1635" s="164"/>
    </row>
    <row r="1636" spans="5:5" x14ac:dyDescent="0.2">
      <c r="E1636" s="164"/>
    </row>
    <row r="1637" spans="5:5" x14ac:dyDescent="0.2">
      <c r="E1637" s="164"/>
    </row>
    <row r="1638" spans="5:5" x14ac:dyDescent="0.2">
      <c r="E1638" s="164"/>
    </row>
    <row r="1639" spans="5:5" x14ac:dyDescent="0.2">
      <c r="E1639" s="164"/>
    </row>
    <row r="1640" spans="5:5" x14ac:dyDescent="0.2">
      <c r="E1640" s="164"/>
    </row>
    <row r="1641" spans="5:5" x14ac:dyDescent="0.2">
      <c r="E1641" s="164"/>
    </row>
    <row r="1642" spans="5:5" x14ac:dyDescent="0.2">
      <c r="E1642" s="164"/>
    </row>
    <row r="1643" spans="5:5" x14ac:dyDescent="0.2">
      <c r="E1643" s="164"/>
    </row>
    <row r="1644" spans="5:5" x14ac:dyDescent="0.2">
      <c r="E1644" s="164"/>
    </row>
    <row r="1645" spans="5:5" x14ac:dyDescent="0.2">
      <c r="E1645" s="164"/>
    </row>
    <row r="1646" spans="5:5" x14ac:dyDescent="0.2">
      <c r="E1646" s="164"/>
    </row>
    <row r="1647" spans="5:5" x14ac:dyDescent="0.2">
      <c r="E1647" s="164"/>
    </row>
    <row r="1648" spans="5:5" x14ac:dyDescent="0.2">
      <c r="E1648" s="164"/>
    </row>
    <row r="1649" spans="5:5" x14ac:dyDescent="0.2">
      <c r="E1649" s="164"/>
    </row>
    <row r="1650" spans="5:5" x14ac:dyDescent="0.2">
      <c r="E1650" s="164"/>
    </row>
    <row r="1651" spans="5:5" x14ac:dyDescent="0.2">
      <c r="E1651" s="164"/>
    </row>
    <row r="1652" spans="5:5" x14ac:dyDescent="0.2">
      <c r="E1652" s="164"/>
    </row>
    <row r="1653" spans="5:5" x14ac:dyDescent="0.2">
      <c r="E1653" s="164"/>
    </row>
    <row r="1654" spans="5:5" x14ac:dyDescent="0.2">
      <c r="E1654" s="164"/>
    </row>
    <row r="1655" spans="5:5" x14ac:dyDescent="0.2">
      <c r="E1655" s="164"/>
    </row>
    <row r="1656" spans="5:5" x14ac:dyDescent="0.2">
      <c r="E1656" s="164"/>
    </row>
    <row r="1657" spans="5:5" x14ac:dyDescent="0.2">
      <c r="E1657" s="164"/>
    </row>
    <row r="1658" spans="5:5" x14ac:dyDescent="0.2">
      <c r="E1658" s="164"/>
    </row>
    <row r="1659" spans="5:5" x14ac:dyDescent="0.2">
      <c r="E1659" s="164"/>
    </row>
    <row r="1660" spans="5:5" x14ac:dyDescent="0.2">
      <c r="E1660" s="164"/>
    </row>
    <row r="1661" spans="5:5" x14ac:dyDescent="0.2">
      <c r="E1661" s="164"/>
    </row>
    <row r="1662" spans="5:5" x14ac:dyDescent="0.2">
      <c r="E1662" s="164"/>
    </row>
    <row r="1663" spans="5:5" x14ac:dyDescent="0.2">
      <c r="E1663" s="164"/>
    </row>
    <row r="1664" spans="5:5" x14ac:dyDescent="0.2">
      <c r="E1664" s="164"/>
    </row>
    <row r="1665" spans="5:5" x14ac:dyDescent="0.2">
      <c r="E1665" s="164"/>
    </row>
    <row r="1666" spans="5:5" x14ac:dyDescent="0.2">
      <c r="E1666" s="164"/>
    </row>
    <row r="1667" spans="5:5" x14ac:dyDescent="0.2">
      <c r="E1667" s="164"/>
    </row>
    <row r="1668" spans="5:5" x14ac:dyDescent="0.2">
      <c r="E1668" s="164"/>
    </row>
    <row r="1669" spans="5:5" x14ac:dyDescent="0.2">
      <c r="E1669" s="164"/>
    </row>
    <row r="1670" spans="5:5" x14ac:dyDescent="0.2">
      <c r="E1670" s="164"/>
    </row>
    <row r="1671" spans="5:5" x14ac:dyDescent="0.2">
      <c r="E1671" s="164"/>
    </row>
    <row r="1672" spans="5:5" x14ac:dyDescent="0.2">
      <c r="E1672" s="164"/>
    </row>
    <row r="1673" spans="5:5" x14ac:dyDescent="0.2">
      <c r="E1673" s="164"/>
    </row>
    <row r="1674" spans="5:5" x14ac:dyDescent="0.2">
      <c r="E1674" s="164"/>
    </row>
    <row r="1675" spans="5:5" x14ac:dyDescent="0.2">
      <c r="E1675" s="164"/>
    </row>
    <row r="1676" spans="5:5" x14ac:dyDescent="0.2">
      <c r="E1676" s="164"/>
    </row>
    <row r="1677" spans="5:5" x14ac:dyDescent="0.2">
      <c r="E1677" s="164"/>
    </row>
    <row r="1678" spans="5:5" x14ac:dyDescent="0.2">
      <c r="E1678" s="164"/>
    </row>
    <row r="1679" spans="5:5" x14ac:dyDescent="0.2">
      <c r="E1679" s="164"/>
    </row>
    <row r="1680" spans="5:5" x14ac:dyDescent="0.2">
      <c r="E1680" s="164"/>
    </row>
    <row r="1681" spans="5:5" x14ac:dyDescent="0.2">
      <c r="E1681" s="164"/>
    </row>
    <row r="1682" spans="5:5" x14ac:dyDescent="0.2">
      <c r="E1682" s="164"/>
    </row>
    <row r="1683" spans="5:5" x14ac:dyDescent="0.2">
      <c r="E1683" s="164"/>
    </row>
    <row r="1684" spans="5:5" x14ac:dyDescent="0.2">
      <c r="E1684" s="164"/>
    </row>
    <row r="1685" spans="5:5" x14ac:dyDescent="0.2">
      <c r="E1685" s="164"/>
    </row>
    <row r="1686" spans="5:5" x14ac:dyDescent="0.2">
      <c r="E1686" s="164"/>
    </row>
    <row r="1687" spans="5:5" x14ac:dyDescent="0.2">
      <c r="E1687" s="164"/>
    </row>
    <row r="1688" spans="5:5" x14ac:dyDescent="0.2">
      <c r="E1688" s="164"/>
    </row>
    <row r="1689" spans="5:5" x14ac:dyDescent="0.2">
      <c r="E1689" s="164"/>
    </row>
    <row r="1690" spans="5:5" x14ac:dyDescent="0.2">
      <c r="E1690" s="164"/>
    </row>
    <row r="1691" spans="5:5" x14ac:dyDescent="0.2">
      <c r="E1691" s="164"/>
    </row>
    <row r="1692" spans="5:5" x14ac:dyDescent="0.2">
      <c r="E1692" s="164"/>
    </row>
    <row r="1693" spans="5:5" x14ac:dyDescent="0.2">
      <c r="E1693" s="164"/>
    </row>
    <row r="1694" spans="5:5" x14ac:dyDescent="0.2">
      <c r="E1694" s="164"/>
    </row>
    <row r="1695" spans="5:5" x14ac:dyDescent="0.2">
      <c r="E1695" s="164"/>
    </row>
    <row r="1696" spans="5:5" x14ac:dyDescent="0.2">
      <c r="E1696" s="164"/>
    </row>
    <row r="1697" spans="5:5" x14ac:dyDescent="0.2">
      <c r="E1697" s="164"/>
    </row>
    <row r="1698" spans="5:5" x14ac:dyDescent="0.2">
      <c r="E1698" s="164"/>
    </row>
    <row r="1699" spans="5:5" x14ac:dyDescent="0.2">
      <c r="E1699" s="164"/>
    </row>
    <row r="1700" spans="5:5" x14ac:dyDescent="0.2">
      <c r="E1700" s="164"/>
    </row>
    <row r="1701" spans="5:5" x14ac:dyDescent="0.2">
      <c r="E1701" s="164"/>
    </row>
    <row r="1702" spans="5:5" x14ac:dyDescent="0.2">
      <c r="E1702" s="164"/>
    </row>
    <row r="1703" spans="5:5" x14ac:dyDescent="0.2">
      <c r="E1703" s="164"/>
    </row>
    <row r="1704" spans="5:5" x14ac:dyDescent="0.2">
      <c r="E1704" s="164"/>
    </row>
    <row r="1705" spans="5:5" x14ac:dyDescent="0.2">
      <c r="E1705" s="164"/>
    </row>
    <row r="1706" spans="5:5" x14ac:dyDescent="0.2">
      <c r="E1706" s="164"/>
    </row>
    <row r="1707" spans="5:5" x14ac:dyDescent="0.2">
      <c r="E1707" s="164"/>
    </row>
    <row r="1708" spans="5:5" x14ac:dyDescent="0.2">
      <c r="E1708" s="164"/>
    </row>
    <row r="1709" spans="5:5" x14ac:dyDescent="0.2">
      <c r="E1709" s="164"/>
    </row>
    <row r="1710" spans="5:5" x14ac:dyDescent="0.2">
      <c r="E1710" s="164"/>
    </row>
    <row r="1711" spans="5:5" x14ac:dyDescent="0.2">
      <c r="E1711" s="164"/>
    </row>
    <row r="1712" spans="5:5" x14ac:dyDescent="0.2">
      <c r="E1712" s="164"/>
    </row>
    <row r="1713" spans="5:5" x14ac:dyDescent="0.2">
      <c r="E1713" s="164"/>
    </row>
    <row r="1714" spans="5:5" x14ac:dyDescent="0.2">
      <c r="E1714" s="164"/>
    </row>
    <row r="1715" spans="5:5" x14ac:dyDescent="0.2">
      <c r="E1715" s="164"/>
    </row>
    <row r="1716" spans="5:5" x14ac:dyDescent="0.2">
      <c r="E1716" s="164"/>
    </row>
    <row r="1717" spans="5:5" x14ac:dyDescent="0.2">
      <c r="E1717" s="164"/>
    </row>
    <row r="1718" spans="5:5" x14ac:dyDescent="0.2">
      <c r="E1718" s="164"/>
    </row>
    <row r="1719" spans="5:5" x14ac:dyDescent="0.2">
      <c r="E1719" s="164"/>
    </row>
    <row r="1720" spans="5:5" x14ac:dyDescent="0.2">
      <c r="E1720" s="164"/>
    </row>
    <row r="1721" spans="5:5" x14ac:dyDescent="0.2">
      <c r="E1721" s="164"/>
    </row>
    <row r="1722" spans="5:5" x14ac:dyDescent="0.2">
      <c r="E1722" s="164"/>
    </row>
    <row r="1723" spans="5:5" x14ac:dyDescent="0.2">
      <c r="E1723" s="164"/>
    </row>
    <row r="1724" spans="5:5" x14ac:dyDescent="0.2">
      <c r="E1724" s="164"/>
    </row>
    <row r="1725" spans="5:5" x14ac:dyDescent="0.2">
      <c r="E1725" s="164"/>
    </row>
    <row r="1726" spans="5:5" x14ac:dyDescent="0.2">
      <c r="E1726" s="164"/>
    </row>
    <row r="1727" spans="5:5" x14ac:dyDescent="0.2">
      <c r="E1727" s="164"/>
    </row>
    <row r="1728" spans="5:5" x14ac:dyDescent="0.2">
      <c r="E1728" s="164"/>
    </row>
    <row r="1729" spans="5:5" x14ac:dyDescent="0.2">
      <c r="E1729" s="164"/>
    </row>
    <row r="1730" spans="5:5" x14ac:dyDescent="0.2">
      <c r="E1730" s="164"/>
    </row>
    <row r="1731" spans="5:5" x14ac:dyDescent="0.2">
      <c r="E1731" s="164"/>
    </row>
    <row r="1732" spans="5:5" x14ac:dyDescent="0.2">
      <c r="E1732" s="164"/>
    </row>
    <row r="1733" spans="5:5" x14ac:dyDescent="0.2">
      <c r="E1733" s="164"/>
    </row>
    <row r="1734" spans="5:5" x14ac:dyDescent="0.2">
      <c r="E1734" s="164"/>
    </row>
    <row r="1735" spans="5:5" x14ac:dyDescent="0.2">
      <c r="E1735" s="164"/>
    </row>
    <row r="1736" spans="5:5" x14ac:dyDescent="0.2">
      <c r="E1736" s="164"/>
    </row>
    <row r="1737" spans="5:5" x14ac:dyDescent="0.2">
      <c r="E1737" s="164"/>
    </row>
    <row r="1738" spans="5:5" x14ac:dyDescent="0.2">
      <c r="E1738" s="164"/>
    </row>
    <row r="1739" spans="5:5" x14ac:dyDescent="0.2">
      <c r="E1739" s="164"/>
    </row>
    <row r="1740" spans="5:5" x14ac:dyDescent="0.2">
      <c r="E1740" s="164"/>
    </row>
    <row r="1741" spans="5:5" x14ac:dyDescent="0.2">
      <c r="E1741" s="164"/>
    </row>
    <row r="1742" spans="5:5" x14ac:dyDescent="0.2">
      <c r="E1742" s="164"/>
    </row>
    <row r="1743" spans="5:5" x14ac:dyDescent="0.2">
      <c r="E1743" s="164"/>
    </row>
    <row r="1744" spans="5:5" x14ac:dyDescent="0.2">
      <c r="E1744" s="164"/>
    </row>
    <row r="1745" spans="5:5" x14ac:dyDescent="0.2">
      <c r="E1745" s="164"/>
    </row>
    <row r="1746" spans="5:5" x14ac:dyDescent="0.2">
      <c r="E1746" s="164"/>
    </row>
    <row r="1747" spans="5:5" x14ac:dyDescent="0.2">
      <c r="E1747" s="164"/>
    </row>
    <row r="1748" spans="5:5" x14ac:dyDescent="0.2">
      <c r="E1748" s="164"/>
    </row>
    <row r="1749" spans="5:5" x14ac:dyDescent="0.2">
      <c r="E1749" s="164"/>
    </row>
    <row r="1750" spans="5:5" x14ac:dyDescent="0.2">
      <c r="E1750" s="164"/>
    </row>
    <row r="1751" spans="5:5" x14ac:dyDescent="0.2">
      <c r="E1751" s="164"/>
    </row>
    <row r="1752" spans="5:5" x14ac:dyDescent="0.2">
      <c r="E1752" s="164"/>
    </row>
    <row r="1753" spans="5:5" x14ac:dyDescent="0.2">
      <c r="E1753" s="164"/>
    </row>
    <row r="1754" spans="5:5" x14ac:dyDescent="0.2">
      <c r="E1754" s="164"/>
    </row>
    <row r="1755" spans="5:5" x14ac:dyDescent="0.2">
      <c r="E1755" s="164"/>
    </row>
    <row r="1756" spans="5:5" x14ac:dyDescent="0.2">
      <c r="E1756" s="164"/>
    </row>
    <row r="1757" spans="5:5" x14ac:dyDescent="0.2">
      <c r="E1757" s="164"/>
    </row>
    <row r="1758" spans="5:5" x14ac:dyDescent="0.2">
      <c r="E1758" s="164"/>
    </row>
    <row r="1759" spans="5:5" x14ac:dyDescent="0.2">
      <c r="E1759" s="164"/>
    </row>
    <row r="1760" spans="5:5" x14ac:dyDescent="0.2">
      <c r="E1760" s="164"/>
    </row>
    <row r="1761" spans="5:5" x14ac:dyDescent="0.2">
      <c r="E1761" s="164"/>
    </row>
    <row r="1762" spans="5:5" x14ac:dyDescent="0.2">
      <c r="E1762" s="164"/>
    </row>
    <row r="1763" spans="5:5" x14ac:dyDescent="0.2">
      <c r="E1763" s="164"/>
    </row>
    <row r="1764" spans="5:5" x14ac:dyDescent="0.2">
      <c r="E1764" s="164"/>
    </row>
    <row r="1765" spans="5:5" x14ac:dyDescent="0.2">
      <c r="E1765" s="164"/>
    </row>
    <row r="1766" spans="5:5" x14ac:dyDescent="0.2">
      <c r="E1766" s="164"/>
    </row>
    <row r="1767" spans="5:5" x14ac:dyDescent="0.2">
      <c r="E1767" s="164"/>
    </row>
    <row r="1768" spans="5:5" x14ac:dyDescent="0.2">
      <c r="E1768" s="164"/>
    </row>
    <row r="1769" spans="5:5" x14ac:dyDescent="0.2">
      <c r="E1769" s="164"/>
    </row>
    <row r="1770" spans="5:5" x14ac:dyDescent="0.2">
      <c r="E1770" s="164"/>
    </row>
    <row r="1771" spans="5:5" x14ac:dyDescent="0.2">
      <c r="E1771" s="164"/>
    </row>
    <row r="1772" spans="5:5" x14ac:dyDescent="0.2">
      <c r="E1772" s="164"/>
    </row>
    <row r="1773" spans="5:5" x14ac:dyDescent="0.2">
      <c r="E1773" s="164"/>
    </row>
    <row r="1774" spans="5:5" x14ac:dyDescent="0.2">
      <c r="E1774" s="164"/>
    </row>
    <row r="1775" spans="5:5" x14ac:dyDescent="0.2">
      <c r="E1775" s="164"/>
    </row>
    <row r="1776" spans="5:5" x14ac:dyDescent="0.2">
      <c r="E1776" s="164"/>
    </row>
    <row r="1777" spans="5:5" x14ac:dyDescent="0.2">
      <c r="E1777" s="164"/>
    </row>
    <row r="1778" spans="5:5" x14ac:dyDescent="0.2">
      <c r="E1778" s="164"/>
    </row>
    <row r="1779" spans="5:5" x14ac:dyDescent="0.2">
      <c r="E1779" s="164"/>
    </row>
    <row r="1780" spans="5:5" x14ac:dyDescent="0.2">
      <c r="E1780" s="164"/>
    </row>
    <row r="1781" spans="5:5" x14ac:dyDescent="0.2">
      <c r="E1781" s="164"/>
    </row>
    <row r="1782" spans="5:5" x14ac:dyDescent="0.2">
      <c r="E1782" s="164"/>
    </row>
    <row r="1783" spans="5:5" x14ac:dyDescent="0.2">
      <c r="E1783" s="164"/>
    </row>
    <row r="1784" spans="5:5" x14ac:dyDescent="0.2">
      <c r="E1784" s="164"/>
    </row>
    <row r="1785" spans="5:5" x14ac:dyDescent="0.2">
      <c r="E1785" s="164"/>
    </row>
    <row r="1786" spans="5:5" x14ac:dyDescent="0.2">
      <c r="E1786" s="164"/>
    </row>
    <row r="1787" spans="5:5" x14ac:dyDescent="0.2">
      <c r="E1787" s="164"/>
    </row>
    <row r="1788" spans="5:5" x14ac:dyDescent="0.2">
      <c r="E1788" s="164"/>
    </row>
    <row r="1789" spans="5:5" x14ac:dyDescent="0.2">
      <c r="E1789" s="164"/>
    </row>
    <row r="1790" spans="5:5" x14ac:dyDescent="0.2">
      <c r="E1790" s="164"/>
    </row>
    <row r="1791" spans="5:5" x14ac:dyDescent="0.2">
      <c r="E1791" s="164"/>
    </row>
    <row r="1792" spans="5:5" x14ac:dyDescent="0.2">
      <c r="E1792" s="164"/>
    </row>
    <row r="1793" spans="5:5" x14ac:dyDescent="0.2">
      <c r="E1793" s="164"/>
    </row>
    <row r="1794" spans="5:5" x14ac:dyDescent="0.2">
      <c r="E1794" s="164"/>
    </row>
    <row r="1795" spans="5:5" x14ac:dyDescent="0.2">
      <c r="E1795" s="164"/>
    </row>
    <row r="1796" spans="5:5" x14ac:dyDescent="0.2">
      <c r="E1796" s="164"/>
    </row>
    <row r="1797" spans="5:5" x14ac:dyDescent="0.2">
      <c r="E1797" s="164"/>
    </row>
    <row r="1798" spans="5:5" x14ac:dyDescent="0.2">
      <c r="E1798" s="164"/>
    </row>
    <row r="1799" spans="5:5" x14ac:dyDescent="0.2">
      <c r="E1799" s="164"/>
    </row>
    <row r="1800" spans="5:5" x14ac:dyDescent="0.2">
      <c r="E1800" s="164"/>
    </row>
    <row r="1801" spans="5:5" x14ac:dyDescent="0.2">
      <c r="E1801" s="164"/>
    </row>
    <row r="1802" spans="5:5" x14ac:dyDescent="0.2">
      <c r="E1802" s="164"/>
    </row>
    <row r="1803" spans="5:5" x14ac:dyDescent="0.2">
      <c r="E1803" s="164"/>
    </row>
    <row r="1804" spans="5:5" x14ac:dyDescent="0.2">
      <c r="E1804" s="164"/>
    </row>
    <row r="1805" spans="5:5" x14ac:dyDescent="0.2">
      <c r="E1805" s="164"/>
    </row>
    <row r="1806" spans="5:5" x14ac:dyDescent="0.2">
      <c r="E1806" s="164"/>
    </row>
    <row r="1807" spans="5:5" x14ac:dyDescent="0.2">
      <c r="E1807" s="164"/>
    </row>
    <row r="1808" spans="5:5" x14ac:dyDescent="0.2">
      <c r="E1808" s="164"/>
    </row>
    <row r="1809" spans="5:5" x14ac:dyDescent="0.2">
      <c r="E1809" s="164"/>
    </row>
    <row r="1810" spans="5:5" x14ac:dyDescent="0.2">
      <c r="E1810" s="164"/>
    </row>
    <row r="1811" spans="5:5" x14ac:dyDescent="0.2">
      <c r="E1811" s="164"/>
    </row>
    <row r="1812" spans="5:5" x14ac:dyDescent="0.2">
      <c r="E1812" s="164"/>
    </row>
    <row r="1813" spans="5:5" x14ac:dyDescent="0.2">
      <c r="E1813" s="164"/>
    </row>
    <row r="1814" spans="5:5" x14ac:dyDescent="0.2">
      <c r="E1814" s="164"/>
    </row>
    <row r="1815" spans="5:5" x14ac:dyDescent="0.2">
      <c r="E1815" s="164"/>
    </row>
    <row r="1816" spans="5:5" x14ac:dyDescent="0.2">
      <c r="E1816" s="164"/>
    </row>
  </sheetData>
  <mergeCells count="1">
    <mergeCell ref="A1:E1"/>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410"/>
  <sheetViews>
    <sheetView zoomScaleNormal="100" workbookViewId="0">
      <selection activeCell="B13" sqref="B13:E14"/>
    </sheetView>
  </sheetViews>
  <sheetFormatPr defaultColWidth="13" defaultRowHeight="12.75" x14ac:dyDescent="0.25"/>
  <cols>
    <col min="1" max="1" width="7.5" style="127" customWidth="1"/>
    <col min="2" max="2" width="10.125" style="84" bestFit="1" customWidth="1"/>
    <col min="3" max="3" width="14.625" style="84" bestFit="1" customWidth="1"/>
    <col min="4" max="4" width="56.625" style="84" bestFit="1" customWidth="1"/>
    <col min="5" max="5" width="30.875" style="84" customWidth="1"/>
    <col min="6" max="6" width="94.375" style="116" bestFit="1" customWidth="1"/>
    <col min="7" max="16384" width="13" style="84"/>
  </cols>
  <sheetData>
    <row r="1" spans="1:6" ht="54.6" customHeight="1" x14ac:dyDescent="0.25">
      <c r="A1" s="82"/>
      <c r="B1" s="82" t="s">
        <v>66</v>
      </c>
      <c r="C1" s="82"/>
      <c r="D1" s="82"/>
      <c r="E1" s="82"/>
      <c r="F1" s="83"/>
    </row>
    <row r="2" spans="1:6" ht="31.5" x14ac:dyDescent="0.25">
      <c r="A2" s="88" t="s">
        <v>23</v>
      </c>
      <c r="B2" s="85"/>
      <c r="C2" s="86" t="s">
        <v>67</v>
      </c>
      <c r="D2" s="87" t="s">
        <v>68</v>
      </c>
      <c r="E2" s="89" t="s">
        <v>4</v>
      </c>
      <c r="F2" s="90" t="s">
        <v>69</v>
      </c>
    </row>
    <row r="3" spans="1:6" ht="15.75" x14ac:dyDescent="0.25">
      <c r="A3" s="94"/>
      <c r="B3" s="91"/>
      <c r="C3" s="92" t="s">
        <v>70</v>
      </c>
      <c r="D3" s="93" t="s">
        <v>71</v>
      </c>
      <c r="E3" s="95"/>
      <c r="F3" s="96"/>
    </row>
    <row r="4" spans="1:6" s="101" customFormat="1" ht="51" x14ac:dyDescent="0.25">
      <c r="A4" s="98">
        <v>1</v>
      </c>
      <c r="B4" s="97" t="s">
        <v>72</v>
      </c>
      <c r="C4" s="97" t="s">
        <v>70</v>
      </c>
      <c r="D4" s="97" t="s">
        <v>73</v>
      </c>
      <c r="E4" s="99" t="s">
        <v>74</v>
      </c>
      <c r="F4" s="100" t="s">
        <v>75</v>
      </c>
    </row>
    <row r="5" spans="1:6" s="101" customFormat="1" ht="51" x14ac:dyDescent="0.25">
      <c r="A5" s="98">
        <v>1</v>
      </c>
      <c r="B5" s="97" t="s">
        <v>76</v>
      </c>
      <c r="C5" s="97" t="s">
        <v>70</v>
      </c>
      <c r="D5" s="97" t="s">
        <v>73</v>
      </c>
      <c r="E5" s="99" t="s">
        <v>74</v>
      </c>
      <c r="F5" s="100" t="s">
        <v>75</v>
      </c>
    </row>
    <row r="6" spans="1:6" s="101" customFormat="1" ht="63.75" x14ac:dyDescent="0.25">
      <c r="A6" s="98">
        <v>1</v>
      </c>
      <c r="B6" s="97" t="s">
        <v>77</v>
      </c>
      <c r="C6" s="97" t="s">
        <v>70</v>
      </c>
      <c r="D6" s="97" t="s">
        <v>78</v>
      </c>
      <c r="E6" s="99" t="s">
        <v>74</v>
      </c>
      <c r="F6" s="100" t="s">
        <v>79</v>
      </c>
    </row>
    <row r="7" spans="1:6" s="101" customFormat="1" ht="63.75" x14ac:dyDescent="0.25">
      <c r="A7" s="98">
        <v>1</v>
      </c>
      <c r="B7" s="97" t="s">
        <v>80</v>
      </c>
      <c r="C7" s="97" t="s">
        <v>70</v>
      </c>
      <c r="D7" s="97" t="s">
        <v>78</v>
      </c>
      <c r="E7" s="99" t="s">
        <v>74</v>
      </c>
      <c r="F7" s="100" t="s">
        <v>79</v>
      </c>
    </row>
    <row r="8" spans="1:6" s="101" customFormat="1" ht="63.75" x14ac:dyDescent="0.25">
      <c r="A8" s="98">
        <v>1</v>
      </c>
      <c r="B8" s="97" t="s">
        <v>81</v>
      </c>
      <c r="C8" s="97" t="s">
        <v>70</v>
      </c>
      <c r="D8" s="97" t="s">
        <v>82</v>
      </c>
      <c r="E8" s="99" t="s">
        <v>74</v>
      </c>
      <c r="F8" s="102" t="s">
        <v>83</v>
      </c>
    </row>
    <row r="9" spans="1:6" s="101" customFormat="1" ht="63.75" x14ac:dyDescent="0.25">
      <c r="A9" s="98">
        <v>1</v>
      </c>
      <c r="B9" s="97" t="s">
        <v>84</v>
      </c>
      <c r="C9" s="97" t="s">
        <v>70</v>
      </c>
      <c r="D9" s="97" t="s">
        <v>82</v>
      </c>
      <c r="E9" s="99" t="s">
        <v>74</v>
      </c>
      <c r="F9" s="102" t="s">
        <v>83</v>
      </c>
    </row>
    <row r="10" spans="1:6" s="107" customFormat="1" ht="89.25" x14ac:dyDescent="0.25">
      <c r="A10" s="104">
        <v>1</v>
      </c>
      <c r="B10" s="103" t="s">
        <v>85</v>
      </c>
      <c r="C10" s="103" t="s">
        <v>70</v>
      </c>
      <c r="D10" s="103" t="s">
        <v>86</v>
      </c>
      <c r="E10" s="105" t="s">
        <v>74</v>
      </c>
      <c r="F10" s="106" t="s">
        <v>87</v>
      </c>
    </row>
    <row r="11" spans="1:6" s="101" customFormat="1" ht="89.25" x14ac:dyDescent="0.25">
      <c r="A11" s="98">
        <v>1</v>
      </c>
      <c r="B11" s="97" t="s">
        <v>88</v>
      </c>
      <c r="C11" s="97" t="s">
        <v>70</v>
      </c>
      <c r="D11" s="97" t="s">
        <v>89</v>
      </c>
      <c r="E11" s="99" t="s">
        <v>74</v>
      </c>
      <c r="F11" s="100" t="s">
        <v>90</v>
      </c>
    </row>
    <row r="12" spans="1:6" s="101" customFormat="1" ht="89.25" x14ac:dyDescent="0.25">
      <c r="A12" s="98">
        <v>1</v>
      </c>
      <c r="B12" s="97" t="s">
        <v>91</v>
      </c>
      <c r="C12" s="97" t="s">
        <v>70</v>
      </c>
      <c r="D12" s="97" t="s">
        <v>89</v>
      </c>
      <c r="E12" s="99" t="s">
        <v>74</v>
      </c>
      <c r="F12" s="100" t="s">
        <v>90</v>
      </c>
    </row>
    <row r="13" spans="1:6" s="101" customFormat="1" ht="63.75" x14ac:dyDescent="0.25">
      <c r="A13" s="98">
        <v>1</v>
      </c>
      <c r="B13" s="97" t="s">
        <v>92</v>
      </c>
      <c r="C13" s="97" t="s">
        <v>70</v>
      </c>
      <c r="D13" s="97" t="s">
        <v>93</v>
      </c>
      <c r="E13" s="99" t="s">
        <v>74</v>
      </c>
      <c r="F13" s="100" t="s">
        <v>94</v>
      </c>
    </row>
    <row r="14" spans="1:6" s="101" customFormat="1" ht="63.75" x14ac:dyDescent="0.25">
      <c r="A14" s="98">
        <v>1</v>
      </c>
      <c r="B14" s="97" t="s">
        <v>95</v>
      </c>
      <c r="C14" s="97" t="s">
        <v>70</v>
      </c>
      <c r="D14" s="97" t="s">
        <v>93</v>
      </c>
      <c r="E14" s="99" t="s">
        <v>74</v>
      </c>
      <c r="F14" s="100" t="s">
        <v>94</v>
      </c>
    </row>
    <row r="15" spans="1:6" s="101" customFormat="1" ht="51" x14ac:dyDescent="0.25">
      <c r="A15" s="98">
        <v>1</v>
      </c>
      <c r="B15" s="97" t="s">
        <v>96</v>
      </c>
      <c r="C15" s="97" t="s">
        <v>70</v>
      </c>
      <c r="D15" s="97" t="s">
        <v>97</v>
      </c>
      <c r="E15" s="99" t="s">
        <v>74</v>
      </c>
      <c r="F15" s="100" t="s">
        <v>98</v>
      </c>
    </row>
    <row r="16" spans="1:6" s="101" customFormat="1" ht="51" x14ac:dyDescent="0.25">
      <c r="A16" s="98">
        <v>1</v>
      </c>
      <c r="B16" s="97" t="s">
        <v>99</v>
      </c>
      <c r="C16" s="97" t="s">
        <v>70</v>
      </c>
      <c r="D16" s="97" t="s">
        <v>97</v>
      </c>
      <c r="E16" s="99" t="s">
        <v>74</v>
      </c>
      <c r="F16" s="100" t="s">
        <v>98</v>
      </c>
    </row>
    <row r="17" spans="1:6" s="101" customFormat="1" ht="51" x14ac:dyDescent="0.25">
      <c r="A17" s="98">
        <v>1</v>
      </c>
      <c r="B17" s="97" t="s">
        <v>100</v>
      </c>
      <c r="C17" s="97" t="s">
        <v>70</v>
      </c>
      <c r="D17" s="97" t="s">
        <v>101</v>
      </c>
      <c r="E17" s="99" t="s">
        <v>74</v>
      </c>
      <c r="F17" s="100" t="s">
        <v>102</v>
      </c>
    </row>
    <row r="18" spans="1:6" s="101" customFormat="1" ht="51" x14ac:dyDescent="0.25">
      <c r="A18" s="98">
        <v>1</v>
      </c>
      <c r="B18" s="97" t="s">
        <v>103</v>
      </c>
      <c r="C18" s="97" t="s">
        <v>70</v>
      </c>
      <c r="D18" s="97" t="s">
        <v>101</v>
      </c>
      <c r="E18" s="99" t="s">
        <v>74</v>
      </c>
      <c r="F18" s="100" t="s">
        <v>102</v>
      </c>
    </row>
    <row r="19" spans="1:6" x14ac:dyDescent="0.25">
      <c r="A19" s="110"/>
      <c r="B19" s="91"/>
      <c r="C19" s="108"/>
      <c r="D19" s="109" t="s">
        <v>104</v>
      </c>
      <c r="E19" s="109"/>
      <c r="F19" s="111"/>
    </row>
    <row r="20" spans="1:6" s="101" customFormat="1" ht="76.5" x14ac:dyDescent="0.25">
      <c r="A20" s="98">
        <v>1</v>
      </c>
      <c r="B20" s="97" t="s">
        <v>105</v>
      </c>
      <c r="C20" s="97" t="s">
        <v>70</v>
      </c>
      <c r="D20" s="97" t="s">
        <v>106</v>
      </c>
      <c r="E20" s="99" t="s">
        <v>74</v>
      </c>
      <c r="F20" s="112" t="s">
        <v>107</v>
      </c>
    </row>
    <row r="21" spans="1:6" s="101" customFormat="1" ht="76.5" x14ac:dyDescent="0.25">
      <c r="A21" s="98">
        <v>1</v>
      </c>
      <c r="B21" s="97" t="s">
        <v>108</v>
      </c>
      <c r="C21" s="97" t="s">
        <v>70</v>
      </c>
      <c r="D21" s="97" t="s">
        <v>106</v>
      </c>
      <c r="E21" s="99" t="s">
        <v>74</v>
      </c>
      <c r="F21" s="112" t="s">
        <v>107</v>
      </c>
    </row>
    <row r="22" spans="1:6" s="101" customFormat="1" ht="38.25" x14ac:dyDescent="0.25">
      <c r="A22" s="98">
        <v>1</v>
      </c>
      <c r="B22" s="97" t="s">
        <v>109</v>
      </c>
      <c r="C22" s="97" t="s">
        <v>70</v>
      </c>
      <c r="D22" s="97" t="s">
        <v>110</v>
      </c>
      <c r="E22" s="99" t="s">
        <v>74</v>
      </c>
      <c r="F22" s="102" t="s">
        <v>111</v>
      </c>
    </row>
    <row r="23" spans="1:6" s="101" customFormat="1" ht="38.25" x14ac:dyDescent="0.25">
      <c r="A23" s="98">
        <v>1</v>
      </c>
      <c r="B23" s="97" t="s">
        <v>112</v>
      </c>
      <c r="C23" s="97" t="s">
        <v>70</v>
      </c>
      <c r="D23" s="97" t="s">
        <v>110</v>
      </c>
      <c r="E23" s="99" t="s">
        <v>74</v>
      </c>
      <c r="F23" s="102" t="s">
        <v>111</v>
      </c>
    </row>
    <row r="24" spans="1:6" s="101" customFormat="1" ht="38.25" x14ac:dyDescent="0.25">
      <c r="A24" s="98">
        <v>1</v>
      </c>
      <c r="B24" s="97" t="s">
        <v>113</v>
      </c>
      <c r="C24" s="97" t="s">
        <v>70</v>
      </c>
      <c r="D24" s="97" t="s">
        <v>114</v>
      </c>
      <c r="E24" s="99" t="s">
        <v>74</v>
      </c>
      <c r="F24" s="112" t="s">
        <v>115</v>
      </c>
    </row>
    <row r="25" spans="1:6" s="101" customFormat="1" ht="38.25" x14ac:dyDescent="0.25">
      <c r="A25" s="98">
        <v>1</v>
      </c>
      <c r="B25" s="97" t="s">
        <v>116</v>
      </c>
      <c r="C25" s="97" t="s">
        <v>70</v>
      </c>
      <c r="D25" s="97" t="s">
        <v>114</v>
      </c>
      <c r="E25" s="99" t="s">
        <v>74</v>
      </c>
      <c r="F25" s="112" t="s">
        <v>115</v>
      </c>
    </row>
    <row r="26" spans="1:6" s="101" customFormat="1" ht="38.25" x14ac:dyDescent="0.25">
      <c r="A26" s="98">
        <v>1</v>
      </c>
      <c r="B26" s="97" t="s">
        <v>117</v>
      </c>
      <c r="C26" s="97" t="s">
        <v>70</v>
      </c>
      <c r="D26" s="97" t="s">
        <v>118</v>
      </c>
      <c r="E26" s="99" t="s">
        <v>74</v>
      </c>
      <c r="F26" s="113" t="s">
        <v>119</v>
      </c>
    </row>
    <row r="27" spans="1:6" s="101" customFormat="1" ht="38.25" x14ac:dyDescent="0.25">
      <c r="A27" s="98">
        <v>1</v>
      </c>
      <c r="B27" s="97" t="s">
        <v>120</v>
      </c>
      <c r="C27" s="97" t="s">
        <v>70</v>
      </c>
      <c r="D27" s="97" t="s">
        <v>118</v>
      </c>
      <c r="E27" s="99" t="s">
        <v>74</v>
      </c>
      <c r="F27" s="113" t="s">
        <v>119</v>
      </c>
    </row>
    <row r="28" spans="1:6" s="107" customFormat="1" ht="25.5" x14ac:dyDescent="0.25">
      <c r="A28" s="104">
        <v>1</v>
      </c>
      <c r="B28" s="103" t="s">
        <v>121</v>
      </c>
      <c r="C28" s="103" t="s">
        <v>70</v>
      </c>
      <c r="D28" s="103" t="s">
        <v>122</v>
      </c>
      <c r="E28" s="105" t="s">
        <v>74</v>
      </c>
      <c r="F28" s="114" t="s">
        <v>123</v>
      </c>
    </row>
    <row r="29" spans="1:6" s="101" customFormat="1" ht="38.25" x14ac:dyDescent="0.25">
      <c r="A29" s="98">
        <v>1</v>
      </c>
      <c r="B29" s="97" t="s">
        <v>124</v>
      </c>
      <c r="C29" s="97" t="s">
        <v>70</v>
      </c>
      <c r="D29" s="97" t="s">
        <v>125</v>
      </c>
      <c r="E29" s="99" t="s">
        <v>74</v>
      </c>
      <c r="F29" s="112" t="s">
        <v>126</v>
      </c>
    </row>
    <row r="30" spans="1:6" s="101" customFormat="1" ht="38.25" x14ac:dyDescent="0.25">
      <c r="A30" s="98">
        <v>1</v>
      </c>
      <c r="B30" s="97" t="s">
        <v>127</v>
      </c>
      <c r="C30" s="97" t="s">
        <v>70</v>
      </c>
      <c r="D30" s="97" t="s">
        <v>125</v>
      </c>
      <c r="E30" s="99" t="s">
        <v>74</v>
      </c>
      <c r="F30" s="112" t="s">
        <v>126</v>
      </c>
    </row>
    <row r="31" spans="1:6" s="101" customFormat="1" ht="38.25" x14ac:dyDescent="0.25">
      <c r="A31" s="98">
        <v>1</v>
      </c>
      <c r="B31" s="97" t="s">
        <v>128</v>
      </c>
      <c r="C31" s="97" t="s">
        <v>70</v>
      </c>
      <c r="D31" s="97" t="s">
        <v>129</v>
      </c>
      <c r="E31" s="99" t="s">
        <v>74</v>
      </c>
      <c r="F31" s="113" t="s">
        <v>130</v>
      </c>
    </row>
    <row r="32" spans="1:6" s="101" customFormat="1" ht="38.25" x14ac:dyDescent="0.25">
      <c r="A32" s="98">
        <v>1</v>
      </c>
      <c r="B32" s="97" t="s">
        <v>131</v>
      </c>
      <c r="C32" s="97" t="s">
        <v>70</v>
      </c>
      <c r="D32" s="97" t="s">
        <v>129</v>
      </c>
      <c r="E32" s="99" t="s">
        <v>74</v>
      </c>
      <c r="F32" s="113" t="s">
        <v>130</v>
      </c>
    </row>
    <row r="33" spans="1:6" s="107" customFormat="1" x14ac:dyDescent="0.25">
      <c r="A33" s="104">
        <v>1</v>
      </c>
      <c r="B33" s="103" t="s">
        <v>132</v>
      </c>
      <c r="C33" s="103" t="s">
        <v>70</v>
      </c>
      <c r="D33" s="103" t="s">
        <v>133</v>
      </c>
      <c r="E33" s="105" t="s">
        <v>74</v>
      </c>
      <c r="F33" s="114" t="s">
        <v>134</v>
      </c>
    </row>
    <row r="34" spans="1:6" s="101" customFormat="1" x14ac:dyDescent="0.25">
      <c r="A34" s="110"/>
      <c r="B34" s="91"/>
      <c r="C34" s="115"/>
      <c r="D34" s="109" t="s">
        <v>135</v>
      </c>
      <c r="E34" s="109"/>
      <c r="F34" s="111"/>
    </row>
    <row r="35" spans="1:6" s="101" customFormat="1" ht="25.5" x14ac:dyDescent="0.25">
      <c r="A35" s="98">
        <v>1</v>
      </c>
      <c r="B35" s="97" t="s">
        <v>136</v>
      </c>
      <c r="C35" s="97" t="s">
        <v>70</v>
      </c>
      <c r="D35" s="97" t="s">
        <v>137</v>
      </c>
      <c r="E35" s="99" t="s">
        <v>74</v>
      </c>
      <c r="F35" s="100" t="s">
        <v>138</v>
      </c>
    </row>
    <row r="36" spans="1:6" s="101" customFormat="1" ht="25.5" x14ac:dyDescent="0.25">
      <c r="A36" s="98">
        <v>1</v>
      </c>
      <c r="B36" s="97" t="s">
        <v>139</v>
      </c>
      <c r="C36" s="97" t="s">
        <v>70</v>
      </c>
      <c r="D36" s="97" t="s">
        <v>137</v>
      </c>
      <c r="E36" s="99" t="s">
        <v>74</v>
      </c>
      <c r="F36" s="100" t="s">
        <v>138</v>
      </c>
    </row>
    <row r="37" spans="1:6" s="107" customFormat="1" ht="38.25" x14ac:dyDescent="0.25">
      <c r="A37" s="98">
        <v>1</v>
      </c>
      <c r="B37" s="97" t="s">
        <v>140</v>
      </c>
      <c r="C37" s="97" t="s">
        <v>70</v>
      </c>
      <c r="D37" s="97" t="s">
        <v>141</v>
      </c>
      <c r="E37" s="99" t="s">
        <v>74</v>
      </c>
      <c r="F37" s="116" t="s">
        <v>142</v>
      </c>
    </row>
    <row r="38" spans="1:6" s="107" customFormat="1" ht="38.25" x14ac:dyDescent="0.25">
      <c r="A38" s="98">
        <v>1</v>
      </c>
      <c r="B38" s="97" t="s">
        <v>143</v>
      </c>
      <c r="C38" s="97" t="s">
        <v>70</v>
      </c>
      <c r="D38" s="97" t="s">
        <v>141</v>
      </c>
      <c r="E38" s="99" t="s">
        <v>74</v>
      </c>
      <c r="F38" s="116" t="s">
        <v>142</v>
      </c>
    </row>
    <row r="39" spans="1:6" s="107" customFormat="1" ht="38.25" x14ac:dyDescent="0.25">
      <c r="A39" s="98">
        <v>1</v>
      </c>
      <c r="B39" s="97" t="s">
        <v>144</v>
      </c>
      <c r="C39" s="97" t="s">
        <v>70</v>
      </c>
      <c r="D39" s="97" t="s">
        <v>145</v>
      </c>
      <c r="E39" s="99" t="s">
        <v>74</v>
      </c>
      <c r="F39" s="116" t="s">
        <v>146</v>
      </c>
    </row>
    <row r="40" spans="1:6" s="107" customFormat="1" ht="38.25" x14ac:dyDescent="0.25">
      <c r="A40" s="98">
        <v>1</v>
      </c>
      <c r="B40" s="97" t="s">
        <v>147</v>
      </c>
      <c r="C40" s="97" t="s">
        <v>70</v>
      </c>
      <c r="D40" s="97" t="s">
        <v>145</v>
      </c>
      <c r="E40" s="99" t="s">
        <v>74</v>
      </c>
      <c r="F40" s="116" t="s">
        <v>146</v>
      </c>
    </row>
    <row r="41" spans="1:6" s="107" customFormat="1" ht="25.5" x14ac:dyDescent="0.25">
      <c r="A41" s="104">
        <v>1</v>
      </c>
      <c r="B41" s="103" t="s">
        <v>148</v>
      </c>
      <c r="C41" s="103" t="s">
        <v>70</v>
      </c>
      <c r="D41" s="103" t="s">
        <v>149</v>
      </c>
      <c r="E41" s="105" t="s">
        <v>74</v>
      </c>
      <c r="F41" s="114" t="s">
        <v>150</v>
      </c>
    </row>
    <row r="42" spans="1:6" s="107" customFormat="1" x14ac:dyDescent="0.25">
      <c r="A42" s="104"/>
      <c r="B42" s="103" t="s">
        <v>155</v>
      </c>
      <c r="C42" s="103"/>
      <c r="D42" s="103"/>
      <c r="E42" s="105"/>
      <c r="F42" s="114"/>
    </row>
    <row r="43" spans="1:6" s="101" customFormat="1" ht="89.25" x14ac:dyDescent="0.25">
      <c r="A43" s="98">
        <v>1</v>
      </c>
      <c r="B43" s="97" t="s">
        <v>151</v>
      </c>
      <c r="C43" s="97" t="s">
        <v>70</v>
      </c>
      <c r="D43" s="97" t="s">
        <v>152</v>
      </c>
      <c r="E43" s="99" t="s">
        <v>74</v>
      </c>
      <c r="F43" s="102" t="s">
        <v>153</v>
      </c>
    </row>
    <row r="44" spans="1:6" s="101" customFormat="1" ht="89.25" x14ac:dyDescent="0.25">
      <c r="A44" s="98">
        <v>1</v>
      </c>
      <c r="B44" s="97" t="s">
        <v>154</v>
      </c>
      <c r="C44" s="97" t="s">
        <v>70</v>
      </c>
      <c r="D44" s="97" t="s">
        <v>152</v>
      </c>
      <c r="E44" s="99" t="s">
        <v>74</v>
      </c>
      <c r="F44" s="102" t="s">
        <v>153</v>
      </c>
    </row>
    <row r="45" spans="1:6" s="107" customFormat="1" ht="25.5" x14ac:dyDescent="0.25">
      <c r="A45" s="104">
        <v>1</v>
      </c>
      <c r="B45" s="103" t="s">
        <v>162</v>
      </c>
      <c r="C45" s="103" t="s">
        <v>70</v>
      </c>
      <c r="D45" s="103" t="s">
        <v>156</v>
      </c>
      <c r="E45" s="105" t="s">
        <v>74</v>
      </c>
      <c r="F45" s="114" t="s">
        <v>157</v>
      </c>
    </row>
    <row r="46" spans="1:6" s="107" customFormat="1" x14ac:dyDescent="0.25">
      <c r="A46" s="104"/>
      <c r="B46" s="103" t="s">
        <v>2155</v>
      </c>
      <c r="C46" s="103"/>
      <c r="D46" s="103"/>
      <c r="E46" s="105"/>
      <c r="F46" s="114"/>
    </row>
    <row r="47" spans="1:6" s="101" customFormat="1" ht="25.5" x14ac:dyDescent="0.25">
      <c r="A47" s="98">
        <v>1</v>
      </c>
      <c r="B47" s="97" t="s">
        <v>158</v>
      </c>
      <c r="C47" s="97" t="s">
        <v>70</v>
      </c>
      <c r="D47" s="97" t="s">
        <v>159</v>
      </c>
      <c r="E47" s="99" t="s">
        <v>74</v>
      </c>
      <c r="F47" s="113" t="s">
        <v>160</v>
      </c>
    </row>
    <row r="48" spans="1:6" s="101" customFormat="1" ht="25.5" x14ac:dyDescent="0.25">
      <c r="A48" s="98">
        <v>1</v>
      </c>
      <c r="B48" s="97" t="s">
        <v>161</v>
      </c>
      <c r="C48" s="97" t="s">
        <v>70</v>
      </c>
      <c r="D48" s="97" t="s">
        <v>159</v>
      </c>
      <c r="E48" s="99" t="s">
        <v>74</v>
      </c>
      <c r="F48" s="113" t="s">
        <v>160</v>
      </c>
    </row>
    <row r="49" spans="1:6" s="118" customFormat="1" ht="25.5" x14ac:dyDescent="0.25">
      <c r="A49" s="104">
        <v>1</v>
      </c>
      <c r="B49" s="103" t="s">
        <v>2168</v>
      </c>
      <c r="C49" s="103" t="s">
        <v>70</v>
      </c>
      <c r="D49" s="103" t="s">
        <v>163</v>
      </c>
      <c r="E49" s="105" t="s">
        <v>74</v>
      </c>
      <c r="F49" s="117" t="s">
        <v>164</v>
      </c>
    </row>
    <row r="50" spans="1:6" s="118" customFormat="1" x14ac:dyDescent="0.25">
      <c r="A50" s="104"/>
      <c r="B50" s="103" t="s">
        <v>2169</v>
      </c>
      <c r="C50" s="103"/>
      <c r="D50" s="103"/>
      <c r="E50" s="105"/>
      <c r="F50" s="523"/>
    </row>
    <row r="51" spans="1:6" s="101" customFormat="1" x14ac:dyDescent="0.25">
      <c r="A51" s="110"/>
      <c r="B51" s="91"/>
      <c r="C51" s="108"/>
      <c r="D51" s="109" t="s">
        <v>165</v>
      </c>
      <c r="E51" s="109"/>
      <c r="F51" s="96"/>
    </row>
    <row r="52" spans="1:6" s="101" customFormat="1" ht="38.25" x14ac:dyDescent="0.25">
      <c r="A52" s="98">
        <v>1</v>
      </c>
      <c r="B52" s="97" t="s">
        <v>166</v>
      </c>
      <c r="C52" s="97" t="s">
        <v>70</v>
      </c>
      <c r="D52" s="119" t="s">
        <v>167</v>
      </c>
      <c r="E52" s="99" t="s">
        <v>74</v>
      </c>
      <c r="F52" s="100" t="s">
        <v>168</v>
      </c>
    </row>
    <row r="53" spans="1:6" s="101" customFormat="1" ht="38.25" x14ac:dyDescent="0.25">
      <c r="A53" s="98">
        <v>1</v>
      </c>
      <c r="B53" s="97" t="s">
        <v>169</v>
      </c>
      <c r="C53" s="97" t="s">
        <v>70</v>
      </c>
      <c r="D53" s="119" t="s">
        <v>167</v>
      </c>
      <c r="E53" s="99" t="s">
        <v>74</v>
      </c>
      <c r="F53" s="100" t="s">
        <v>168</v>
      </c>
    </row>
    <row r="54" spans="1:6" s="101" customFormat="1" ht="63.75" x14ac:dyDescent="0.25">
      <c r="A54" s="98">
        <v>1</v>
      </c>
      <c r="B54" s="97" t="s">
        <v>170</v>
      </c>
      <c r="C54" s="97" t="s">
        <v>70</v>
      </c>
      <c r="D54" s="119" t="s">
        <v>171</v>
      </c>
      <c r="E54" s="99" t="s">
        <v>74</v>
      </c>
      <c r="F54" s="100" t="s">
        <v>172</v>
      </c>
    </row>
    <row r="55" spans="1:6" s="101" customFormat="1" ht="63.75" x14ac:dyDescent="0.25">
      <c r="A55" s="98">
        <v>1</v>
      </c>
      <c r="B55" s="97" t="s">
        <v>173</v>
      </c>
      <c r="C55" s="97" t="s">
        <v>70</v>
      </c>
      <c r="D55" s="119" t="s">
        <v>171</v>
      </c>
      <c r="E55" s="99" t="s">
        <v>74</v>
      </c>
      <c r="F55" s="100" t="s">
        <v>172</v>
      </c>
    </row>
    <row r="56" spans="1:6" s="101" customFormat="1" ht="38.25" x14ac:dyDescent="0.25">
      <c r="A56" s="121">
        <v>1</v>
      </c>
      <c r="B56" s="97" t="s">
        <v>174</v>
      </c>
      <c r="C56" s="97" t="s">
        <v>70</v>
      </c>
      <c r="D56" s="120" t="s">
        <v>175</v>
      </c>
      <c r="E56" s="99" t="s">
        <v>74</v>
      </c>
      <c r="F56" s="120" t="s">
        <v>176</v>
      </c>
    </row>
    <row r="57" spans="1:6" s="101" customFormat="1" ht="38.25" x14ac:dyDescent="0.25">
      <c r="A57" s="121">
        <v>1</v>
      </c>
      <c r="B57" s="97" t="s">
        <v>177</v>
      </c>
      <c r="C57" s="97" t="s">
        <v>70</v>
      </c>
      <c r="D57" s="120" t="s">
        <v>175</v>
      </c>
      <c r="E57" s="99" t="s">
        <v>74</v>
      </c>
      <c r="F57" s="120" t="s">
        <v>176</v>
      </c>
    </row>
    <row r="58" spans="1:6" s="107" customFormat="1" ht="25.5" x14ac:dyDescent="0.25">
      <c r="A58" s="122">
        <v>1</v>
      </c>
      <c r="B58" s="103" t="s">
        <v>178</v>
      </c>
      <c r="C58" s="103" t="s">
        <v>70</v>
      </c>
      <c r="D58" s="114" t="s">
        <v>179</v>
      </c>
      <c r="E58" s="105" t="s">
        <v>74</v>
      </c>
      <c r="F58" s="114" t="s">
        <v>180</v>
      </c>
    </row>
    <row r="59" spans="1:6" s="101" customFormat="1" ht="38.25" x14ac:dyDescent="0.25">
      <c r="A59" s="124">
        <v>1</v>
      </c>
      <c r="B59" s="97" t="s">
        <v>181</v>
      </c>
      <c r="C59" s="97" t="s">
        <v>70</v>
      </c>
      <c r="D59" s="123" t="s">
        <v>182</v>
      </c>
      <c r="E59" s="99" t="s">
        <v>74</v>
      </c>
      <c r="F59" s="123" t="s">
        <v>183</v>
      </c>
    </row>
    <row r="60" spans="1:6" s="101" customFormat="1" ht="38.25" x14ac:dyDescent="0.25">
      <c r="A60" s="124">
        <v>1</v>
      </c>
      <c r="B60" s="97" t="s">
        <v>184</v>
      </c>
      <c r="C60" s="97" t="s">
        <v>70</v>
      </c>
      <c r="D60" s="123" t="s">
        <v>182</v>
      </c>
      <c r="E60" s="99" t="s">
        <v>74</v>
      </c>
      <c r="F60" s="123" t="s">
        <v>183</v>
      </c>
    </row>
    <row r="61" spans="1:6" s="101" customFormat="1" ht="51" x14ac:dyDescent="0.25">
      <c r="A61" s="124">
        <v>1</v>
      </c>
      <c r="B61" s="97" t="s">
        <v>185</v>
      </c>
      <c r="C61" s="97" t="s">
        <v>70</v>
      </c>
      <c r="D61" s="123" t="s">
        <v>186</v>
      </c>
      <c r="E61" s="99" t="s">
        <v>74</v>
      </c>
      <c r="F61" s="123" t="s">
        <v>187</v>
      </c>
    </row>
    <row r="62" spans="1:6" s="101" customFormat="1" ht="51" x14ac:dyDescent="0.25">
      <c r="A62" s="124">
        <v>1</v>
      </c>
      <c r="B62" s="97" t="s">
        <v>188</v>
      </c>
      <c r="C62" s="97" t="s">
        <v>70</v>
      </c>
      <c r="D62" s="123" t="s">
        <v>186</v>
      </c>
      <c r="E62" s="99" t="s">
        <v>74</v>
      </c>
      <c r="F62" s="123" t="s">
        <v>187</v>
      </c>
    </row>
    <row r="63" spans="1:6" s="101" customFormat="1" ht="38.25" x14ac:dyDescent="0.25">
      <c r="A63" s="124">
        <v>1</v>
      </c>
      <c r="B63" s="97" t="s">
        <v>189</v>
      </c>
      <c r="C63" s="97" t="s">
        <v>70</v>
      </c>
      <c r="D63" s="123" t="s">
        <v>190</v>
      </c>
      <c r="E63" s="99" t="s">
        <v>74</v>
      </c>
      <c r="F63" s="123" t="s">
        <v>191</v>
      </c>
    </row>
    <row r="64" spans="1:6" s="101" customFormat="1" ht="38.25" x14ac:dyDescent="0.25">
      <c r="A64" s="124">
        <v>1</v>
      </c>
      <c r="B64" s="97" t="s">
        <v>192</v>
      </c>
      <c r="C64" s="97" t="s">
        <v>70</v>
      </c>
      <c r="D64" s="123" t="s">
        <v>190</v>
      </c>
      <c r="E64" s="99" t="s">
        <v>74</v>
      </c>
      <c r="F64" s="123" t="s">
        <v>191</v>
      </c>
    </row>
    <row r="65" spans="1:6" s="107" customFormat="1" ht="25.5" x14ac:dyDescent="0.25">
      <c r="A65" s="125">
        <v>1</v>
      </c>
      <c r="B65" s="103" t="s">
        <v>193</v>
      </c>
      <c r="C65" s="103" t="s">
        <v>70</v>
      </c>
      <c r="D65" s="106" t="s">
        <v>194</v>
      </c>
      <c r="E65" s="105" t="s">
        <v>74</v>
      </c>
      <c r="F65" s="106" t="s">
        <v>195</v>
      </c>
    </row>
    <row r="66" spans="1:6" x14ac:dyDescent="0.25">
      <c r="D66" s="126"/>
      <c r="F66" s="128"/>
    </row>
    <row r="67" spans="1:6" x14ac:dyDescent="0.25">
      <c r="D67" s="126"/>
      <c r="F67" s="128"/>
    </row>
    <row r="68" spans="1:6" x14ac:dyDescent="0.25">
      <c r="D68" s="126"/>
      <c r="F68" s="128"/>
    </row>
    <row r="69" spans="1:6" x14ac:dyDescent="0.25">
      <c r="D69" s="126"/>
      <c r="F69" s="128"/>
    </row>
    <row r="70" spans="1:6" x14ac:dyDescent="0.25">
      <c r="D70" s="126"/>
      <c r="F70" s="128"/>
    </row>
    <row r="71" spans="1:6" x14ac:dyDescent="0.25">
      <c r="D71" s="126"/>
      <c r="F71" s="128"/>
    </row>
    <row r="72" spans="1:6" x14ac:dyDescent="0.25">
      <c r="D72" s="126"/>
      <c r="F72" s="128"/>
    </row>
    <row r="73" spans="1:6" x14ac:dyDescent="0.25">
      <c r="D73" s="126"/>
      <c r="F73" s="128"/>
    </row>
    <row r="74" spans="1:6" x14ac:dyDescent="0.25">
      <c r="D74" s="126"/>
      <c r="F74" s="128"/>
    </row>
    <row r="75" spans="1:6" x14ac:dyDescent="0.25">
      <c r="D75" s="126"/>
      <c r="F75" s="128"/>
    </row>
    <row r="76" spans="1:6" x14ac:dyDescent="0.25">
      <c r="D76" s="126"/>
      <c r="F76" s="128"/>
    </row>
    <row r="77" spans="1:6" x14ac:dyDescent="0.25">
      <c r="D77" s="126"/>
      <c r="F77" s="128"/>
    </row>
    <row r="78" spans="1:6" x14ac:dyDescent="0.25">
      <c r="D78" s="126"/>
      <c r="F78" s="128"/>
    </row>
    <row r="79" spans="1:6" x14ac:dyDescent="0.25">
      <c r="D79" s="126"/>
      <c r="F79" s="128"/>
    </row>
    <row r="80" spans="1:6" x14ac:dyDescent="0.25">
      <c r="D80" s="126"/>
      <c r="F80" s="128"/>
    </row>
    <row r="81" spans="4:6" x14ac:dyDescent="0.25">
      <c r="D81" s="126"/>
      <c r="F81" s="128"/>
    </row>
    <row r="82" spans="4:6" x14ac:dyDescent="0.25">
      <c r="D82" s="126"/>
      <c r="F82" s="128"/>
    </row>
    <row r="83" spans="4:6" x14ac:dyDescent="0.25">
      <c r="D83" s="126"/>
      <c r="F83" s="128"/>
    </row>
    <row r="84" spans="4:6" x14ac:dyDescent="0.25">
      <c r="D84" s="126"/>
      <c r="F84" s="128"/>
    </row>
    <row r="85" spans="4:6" x14ac:dyDescent="0.25">
      <c r="D85" s="126"/>
      <c r="F85" s="128"/>
    </row>
    <row r="86" spans="4:6" x14ac:dyDescent="0.25">
      <c r="D86" s="126"/>
      <c r="F86" s="128"/>
    </row>
    <row r="87" spans="4:6" x14ac:dyDescent="0.25">
      <c r="D87" s="126"/>
      <c r="F87" s="128"/>
    </row>
    <row r="88" spans="4:6" x14ac:dyDescent="0.25">
      <c r="D88" s="126"/>
      <c r="F88" s="128"/>
    </row>
    <row r="89" spans="4:6" x14ac:dyDescent="0.25">
      <c r="D89" s="126"/>
      <c r="F89" s="128"/>
    </row>
    <row r="90" spans="4:6" x14ac:dyDescent="0.25">
      <c r="D90" s="126"/>
      <c r="F90" s="128"/>
    </row>
    <row r="91" spans="4:6" x14ac:dyDescent="0.25">
      <c r="D91" s="126"/>
      <c r="F91" s="128"/>
    </row>
    <row r="92" spans="4:6" x14ac:dyDescent="0.25">
      <c r="D92" s="126"/>
      <c r="F92" s="128"/>
    </row>
    <row r="93" spans="4:6" x14ac:dyDescent="0.25">
      <c r="D93" s="126"/>
      <c r="F93" s="128"/>
    </row>
    <row r="94" spans="4:6" x14ac:dyDescent="0.25">
      <c r="D94" s="126"/>
      <c r="F94" s="128"/>
    </row>
    <row r="95" spans="4:6" x14ac:dyDescent="0.25">
      <c r="D95" s="126"/>
      <c r="F95" s="128"/>
    </row>
    <row r="96" spans="4:6" x14ac:dyDescent="0.25">
      <c r="D96" s="126"/>
      <c r="F96" s="128"/>
    </row>
    <row r="97" spans="4:6" x14ac:dyDescent="0.25">
      <c r="D97" s="126"/>
      <c r="F97" s="128"/>
    </row>
    <row r="98" spans="4:6" x14ac:dyDescent="0.25">
      <c r="D98" s="126"/>
      <c r="F98" s="128"/>
    </row>
    <row r="99" spans="4:6" x14ac:dyDescent="0.25">
      <c r="D99" s="126"/>
      <c r="F99" s="128"/>
    </row>
    <row r="100" spans="4:6" x14ac:dyDescent="0.25">
      <c r="D100" s="126"/>
      <c r="F100" s="128"/>
    </row>
    <row r="101" spans="4:6" x14ac:dyDescent="0.25">
      <c r="D101" s="126"/>
      <c r="F101" s="128"/>
    </row>
    <row r="102" spans="4:6" x14ac:dyDescent="0.25">
      <c r="D102" s="126"/>
      <c r="F102" s="128"/>
    </row>
    <row r="103" spans="4:6" x14ac:dyDescent="0.25">
      <c r="D103" s="126"/>
      <c r="F103" s="128"/>
    </row>
    <row r="104" spans="4:6" x14ac:dyDescent="0.25">
      <c r="D104" s="126"/>
      <c r="F104" s="128"/>
    </row>
    <row r="105" spans="4:6" x14ac:dyDescent="0.25">
      <c r="D105" s="126"/>
      <c r="F105" s="128"/>
    </row>
    <row r="106" spans="4:6" x14ac:dyDescent="0.25">
      <c r="D106" s="126"/>
      <c r="F106" s="128"/>
    </row>
    <row r="107" spans="4:6" x14ac:dyDescent="0.25">
      <c r="D107" s="126"/>
      <c r="F107" s="128"/>
    </row>
    <row r="108" spans="4:6" x14ac:dyDescent="0.25">
      <c r="D108" s="126"/>
      <c r="F108" s="128"/>
    </row>
    <row r="109" spans="4:6" x14ac:dyDescent="0.25">
      <c r="D109" s="126"/>
      <c r="F109" s="128"/>
    </row>
    <row r="110" spans="4:6" x14ac:dyDescent="0.25">
      <c r="D110" s="126"/>
      <c r="F110" s="128"/>
    </row>
    <row r="111" spans="4:6" x14ac:dyDescent="0.25">
      <c r="D111" s="126"/>
      <c r="F111" s="128"/>
    </row>
    <row r="112" spans="4:6" x14ac:dyDescent="0.25">
      <c r="D112" s="126"/>
      <c r="F112" s="128"/>
    </row>
    <row r="113" spans="4:6" x14ac:dyDescent="0.25">
      <c r="D113" s="126"/>
      <c r="F113" s="128"/>
    </row>
    <row r="114" spans="4:6" x14ac:dyDescent="0.25">
      <c r="D114" s="126"/>
      <c r="F114" s="128"/>
    </row>
    <row r="115" spans="4:6" x14ac:dyDescent="0.25">
      <c r="D115" s="126"/>
      <c r="F115" s="128"/>
    </row>
    <row r="116" spans="4:6" x14ac:dyDescent="0.25">
      <c r="D116" s="126"/>
      <c r="F116" s="128"/>
    </row>
    <row r="117" spans="4:6" x14ac:dyDescent="0.25">
      <c r="D117" s="126"/>
      <c r="F117" s="128"/>
    </row>
    <row r="118" spans="4:6" x14ac:dyDescent="0.25">
      <c r="D118" s="126"/>
      <c r="F118" s="128"/>
    </row>
    <row r="119" spans="4:6" x14ac:dyDescent="0.25">
      <c r="D119" s="126"/>
      <c r="F119" s="128"/>
    </row>
    <row r="120" spans="4:6" x14ac:dyDescent="0.25">
      <c r="D120" s="126"/>
      <c r="F120" s="128"/>
    </row>
    <row r="121" spans="4:6" x14ac:dyDescent="0.25">
      <c r="D121" s="126"/>
      <c r="F121" s="128"/>
    </row>
    <row r="122" spans="4:6" x14ac:dyDescent="0.25">
      <c r="D122" s="126"/>
      <c r="F122" s="128"/>
    </row>
    <row r="123" spans="4:6" x14ac:dyDescent="0.25">
      <c r="D123" s="126"/>
      <c r="F123" s="128"/>
    </row>
    <row r="124" spans="4:6" x14ac:dyDescent="0.25">
      <c r="D124" s="126"/>
      <c r="F124" s="128"/>
    </row>
    <row r="125" spans="4:6" x14ac:dyDescent="0.25">
      <c r="D125" s="126"/>
      <c r="F125" s="128"/>
    </row>
    <row r="126" spans="4:6" x14ac:dyDescent="0.25">
      <c r="D126" s="126"/>
      <c r="F126" s="128"/>
    </row>
    <row r="127" spans="4:6" x14ac:dyDescent="0.25">
      <c r="D127" s="126"/>
      <c r="F127" s="128"/>
    </row>
    <row r="128" spans="4:6" x14ac:dyDescent="0.25">
      <c r="D128" s="126"/>
      <c r="F128" s="128"/>
    </row>
    <row r="129" spans="4:6" x14ac:dyDescent="0.25">
      <c r="D129" s="126"/>
      <c r="F129" s="128"/>
    </row>
    <row r="130" spans="4:6" x14ac:dyDescent="0.25">
      <c r="D130" s="126"/>
      <c r="F130" s="128"/>
    </row>
    <row r="131" spans="4:6" x14ac:dyDescent="0.25">
      <c r="D131" s="126"/>
      <c r="F131" s="128"/>
    </row>
    <row r="132" spans="4:6" x14ac:dyDescent="0.25">
      <c r="D132" s="126"/>
      <c r="F132" s="128"/>
    </row>
    <row r="133" spans="4:6" x14ac:dyDescent="0.25">
      <c r="D133" s="126"/>
      <c r="F133" s="128"/>
    </row>
    <row r="134" spans="4:6" x14ac:dyDescent="0.25">
      <c r="D134" s="126"/>
      <c r="F134" s="128"/>
    </row>
    <row r="135" spans="4:6" x14ac:dyDescent="0.25">
      <c r="D135" s="126"/>
      <c r="F135" s="128"/>
    </row>
    <row r="136" spans="4:6" x14ac:dyDescent="0.25">
      <c r="D136" s="126"/>
      <c r="F136" s="128"/>
    </row>
    <row r="137" spans="4:6" x14ac:dyDescent="0.25">
      <c r="D137" s="126"/>
      <c r="F137" s="128"/>
    </row>
    <row r="138" spans="4:6" x14ac:dyDescent="0.25">
      <c r="D138" s="126"/>
      <c r="F138" s="128"/>
    </row>
    <row r="139" spans="4:6" x14ac:dyDescent="0.25">
      <c r="D139" s="126"/>
      <c r="F139" s="128"/>
    </row>
    <row r="140" spans="4:6" x14ac:dyDescent="0.25">
      <c r="D140" s="126"/>
      <c r="F140" s="128"/>
    </row>
    <row r="141" spans="4:6" x14ac:dyDescent="0.25">
      <c r="D141" s="126"/>
      <c r="F141" s="128"/>
    </row>
    <row r="142" spans="4:6" x14ac:dyDescent="0.25">
      <c r="D142" s="126"/>
      <c r="F142" s="128"/>
    </row>
    <row r="143" spans="4:6" x14ac:dyDescent="0.25">
      <c r="D143" s="126"/>
      <c r="F143" s="128"/>
    </row>
    <row r="144" spans="4:6" x14ac:dyDescent="0.25">
      <c r="D144" s="126"/>
      <c r="F144" s="128"/>
    </row>
    <row r="145" spans="4:6" x14ac:dyDescent="0.25">
      <c r="D145" s="126"/>
      <c r="F145" s="128"/>
    </row>
    <row r="146" spans="4:6" x14ac:dyDescent="0.25">
      <c r="D146" s="126"/>
      <c r="F146" s="128"/>
    </row>
    <row r="147" spans="4:6" x14ac:dyDescent="0.25">
      <c r="D147" s="126"/>
      <c r="F147" s="128"/>
    </row>
    <row r="148" spans="4:6" x14ac:dyDescent="0.25">
      <c r="D148" s="126"/>
      <c r="F148" s="128"/>
    </row>
    <row r="149" spans="4:6" x14ac:dyDescent="0.25">
      <c r="D149" s="126"/>
      <c r="F149" s="128"/>
    </row>
    <row r="150" spans="4:6" x14ac:dyDescent="0.25">
      <c r="D150" s="126"/>
      <c r="F150" s="128"/>
    </row>
    <row r="151" spans="4:6" x14ac:dyDescent="0.25">
      <c r="D151" s="126"/>
      <c r="F151" s="128"/>
    </row>
    <row r="152" spans="4:6" x14ac:dyDescent="0.25">
      <c r="D152" s="126"/>
      <c r="F152" s="128"/>
    </row>
    <row r="153" spans="4:6" x14ac:dyDescent="0.25">
      <c r="D153" s="126"/>
      <c r="F153" s="128"/>
    </row>
    <row r="154" spans="4:6" x14ac:dyDescent="0.25">
      <c r="D154" s="126"/>
      <c r="F154" s="128"/>
    </row>
    <row r="155" spans="4:6" x14ac:dyDescent="0.25">
      <c r="D155" s="126"/>
      <c r="F155" s="128"/>
    </row>
    <row r="156" spans="4:6" x14ac:dyDescent="0.25">
      <c r="D156" s="126"/>
      <c r="F156" s="128"/>
    </row>
    <row r="157" spans="4:6" x14ac:dyDescent="0.25">
      <c r="D157" s="126"/>
      <c r="F157" s="128"/>
    </row>
    <row r="158" spans="4:6" x14ac:dyDescent="0.25">
      <c r="D158" s="126"/>
      <c r="F158" s="128"/>
    </row>
    <row r="159" spans="4:6" x14ac:dyDescent="0.25">
      <c r="D159" s="126"/>
      <c r="F159" s="128"/>
    </row>
    <row r="160" spans="4:6" x14ac:dyDescent="0.25">
      <c r="D160" s="126"/>
      <c r="F160" s="128"/>
    </row>
    <row r="161" spans="4:6" x14ac:dyDescent="0.25">
      <c r="D161" s="126"/>
      <c r="F161" s="128"/>
    </row>
    <row r="162" spans="4:6" x14ac:dyDescent="0.25">
      <c r="D162" s="126"/>
      <c r="F162" s="128"/>
    </row>
    <row r="163" spans="4:6" x14ac:dyDescent="0.25">
      <c r="D163" s="126"/>
      <c r="F163" s="128"/>
    </row>
    <row r="164" spans="4:6" x14ac:dyDescent="0.25">
      <c r="D164" s="126"/>
      <c r="F164" s="128"/>
    </row>
    <row r="165" spans="4:6" x14ac:dyDescent="0.25">
      <c r="D165" s="126"/>
      <c r="F165" s="128"/>
    </row>
    <row r="166" spans="4:6" x14ac:dyDescent="0.25">
      <c r="D166" s="126"/>
      <c r="F166" s="128"/>
    </row>
    <row r="167" spans="4:6" x14ac:dyDescent="0.25">
      <c r="D167" s="126"/>
      <c r="F167" s="128"/>
    </row>
    <row r="168" spans="4:6" x14ac:dyDescent="0.25">
      <c r="D168" s="126"/>
      <c r="F168" s="128"/>
    </row>
    <row r="169" spans="4:6" x14ac:dyDescent="0.25">
      <c r="D169" s="126"/>
      <c r="F169" s="128"/>
    </row>
    <row r="170" spans="4:6" x14ac:dyDescent="0.25">
      <c r="D170" s="126"/>
      <c r="F170" s="128"/>
    </row>
    <row r="171" spans="4:6" x14ac:dyDescent="0.25">
      <c r="D171" s="126"/>
      <c r="F171" s="128"/>
    </row>
    <row r="172" spans="4:6" x14ac:dyDescent="0.25">
      <c r="D172" s="126"/>
      <c r="F172" s="128"/>
    </row>
    <row r="173" spans="4:6" x14ac:dyDescent="0.25">
      <c r="D173" s="126"/>
      <c r="F173" s="128"/>
    </row>
    <row r="174" spans="4:6" x14ac:dyDescent="0.25">
      <c r="D174" s="126"/>
      <c r="F174" s="128"/>
    </row>
    <row r="175" spans="4:6" x14ac:dyDescent="0.25">
      <c r="D175" s="126"/>
      <c r="F175" s="128"/>
    </row>
    <row r="176" spans="4:6" x14ac:dyDescent="0.25">
      <c r="D176" s="126"/>
      <c r="F176" s="128"/>
    </row>
    <row r="177" spans="4:6" x14ac:dyDescent="0.25">
      <c r="D177" s="126"/>
      <c r="F177" s="128"/>
    </row>
    <row r="178" spans="4:6" x14ac:dyDescent="0.25">
      <c r="D178" s="126"/>
      <c r="F178" s="128"/>
    </row>
    <row r="179" spans="4:6" x14ac:dyDescent="0.25">
      <c r="D179" s="126"/>
      <c r="F179" s="128"/>
    </row>
    <row r="180" spans="4:6" x14ac:dyDescent="0.25">
      <c r="D180" s="126"/>
      <c r="F180" s="128"/>
    </row>
    <row r="181" spans="4:6" x14ac:dyDescent="0.25">
      <c r="D181" s="126"/>
      <c r="F181" s="128"/>
    </row>
    <row r="182" spans="4:6" x14ac:dyDescent="0.25">
      <c r="D182" s="126"/>
      <c r="F182" s="128"/>
    </row>
    <row r="183" spans="4:6" x14ac:dyDescent="0.25">
      <c r="D183" s="126"/>
      <c r="F183" s="128"/>
    </row>
    <row r="184" spans="4:6" x14ac:dyDescent="0.25">
      <c r="D184" s="126"/>
      <c r="F184" s="128"/>
    </row>
    <row r="185" spans="4:6" x14ac:dyDescent="0.25">
      <c r="D185" s="126"/>
      <c r="F185" s="128"/>
    </row>
    <row r="186" spans="4:6" x14ac:dyDescent="0.25">
      <c r="D186" s="126"/>
      <c r="F186" s="128"/>
    </row>
    <row r="187" spans="4:6" x14ac:dyDescent="0.25">
      <c r="D187" s="126"/>
      <c r="F187" s="128"/>
    </row>
    <row r="188" spans="4:6" x14ac:dyDescent="0.25">
      <c r="D188" s="126"/>
      <c r="F188" s="128"/>
    </row>
    <row r="189" spans="4:6" x14ac:dyDescent="0.25">
      <c r="D189" s="126"/>
      <c r="F189" s="128"/>
    </row>
    <row r="190" spans="4:6" x14ac:dyDescent="0.25">
      <c r="D190" s="126"/>
      <c r="F190" s="128"/>
    </row>
    <row r="191" spans="4:6" x14ac:dyDescent="0.25">
      <c r="D191" s="126"/>
      <c r="F191" s="128"/>
    </row>
    <row r="192" spans="4:6" x14ac:dyDescent="0.25">
      <c r="D192" s="126"/>
      <c r="F192" s="128"/>
    </row>
    <row r="193" spans="4:6" x14ac:dyDescent="0.25">
      <c r="D193" s="126"/>
      <c r="F193" s="128"/>
    </row>
    <row r="194" spans="4:6" x14ac:dyDescent="0.25">
      <c r="D194" s="126"/>
      <c r="F194" s="128"/>
    </row>
    <row r="195" spans="4:6" x14ac:dyDescent="0.25">
      <c r="D195" s="126"/>
      <c r="F195" s="128"/>
    </row>
    <row r="196" spans="4:6" x14ac:dyDescent="0.25">
      <c r="D196" s="126"/>
      <c r="F196" s="128"/>
    </row>
    <row r="197" spans="4:6" x14ac:dyDescent="0.25">
      <c r="D197" s="126"/>
      <c r="F197" s="128"/>
    </row>
    <row r="198" spans="4:6" x14ac:dyDescent="0.25">
      <c r="D198" s="126"/>
      <c r="F198" s="128"/>
    </row>
    <row r="199" spans="4:6" x14ac:dyDescent="0.25">
      <c r="D199" s="126"/>
      <c r="F199" s="128"/>
    </row>
    <row r="200" spans="4:6" x14ac:dyDescent="0.25">
      <c r="D200" s="126"/>
      <c r="F200" s="128"/>
    </row>
    <row r="201" spans="4:6" x14ac:dyDescent="0.25">
      <c r="D201" s="126"/>
      <c r="F201" s="128"/>
    </row>
    <row r="202" spans="4:6" x14ac:dyDescent="0.25">
      <c r="D202" s="126"/>
      <c r="F202" s="128"/>
    </row>
    <row r="203" spans="4:6" x14ac:dyDescent="0.25">
      <c r="D203" s="126"/>
      <c r="F203" s="128"/>
    </row>
    <row r="204" spans="4:6" x14ac:dyDescent="0.25">
      <c r="D204" s="126"/>
      <c r="F204" s="128"/>
    </row>
    <row r="205" spans="4:6" x14ac:dyDescent="0.25">
      <c r="D205" s="126"/>
      <c r="F205" s="128"/>
    </row>
    <row r="206" spans="4:6" x14ac:dyDescent="0.25">
      <c r="D206" s="126"/>
      <c r="F206" s="128"/>
    </row>
    <row r="207" spans="4:6" x14ac:dyDescent="0.25">
      <c r="D207" s="126"/>
      <c r="F207" s="128"/>
    </row>
    <row r="208" spans="4:6" x14ac:dyDescent="0.25">
      <c r="D208" s="126"/>
      <c r="F208" s="128"/>
    </row>
    <row r="209" spans="4:6" x14ac:dyDescent="0.25">
      <c r="D209" s="126"/>
      <c r="F209" s="128"/>
    </row>
    <row r="210" spans="4:6" x14ac:dyDescent="0.25">
      <c r="D210" s="126"/>
      <c r="F210" s="128"/>
    </row>
    <row r="211" spans="4:6" x14ac:dyDescent="0.25">
      <c r="D211" s="126"/>
      <c r="F211" s="128"/>
    </row>
    <row r="212" spans="4:6" x14ac:dyDescent="0.25">
      <c r="D212" s="126"/>
      <c r="F212" s="128"/>
    </row>
    <row r="213" spans="4:6" x14ac:dyDescent="0.25">
      <c r="D213" s="126"/>
      <c r="F213" s="128"/>
    </row>
    <row r="214" spans="4:6" x14ac:dyDescent="0.25">
      <c r="D214" s="126"/>
      <c r="F214" s="128"/>
    </row>
    <row r="215" spans="4:6" x14ac:dyDescent="0.25">
      <c r="D215" s="126"/>
      <c r="F215" s="128"/>
    </row>
    <row r="216" spans="4:6" x14ac:dyDescent="0.25">
      <c r="D216" s="126"/>
      <c r="F216" s="128"/>
    </row>
    <row r="217" spans="4:6" x14ac:dyDescent="0.25">
      <c r="D217" s="126"/>
      <c r="F217" s="128"/>
    </row>
    <row r="218" spans="4:6" x14ac:dyDescent="0.25">
      <c r="D218" s="126"/>
      <c r="F218" s="128"/>
    </row>
    <row r="219" spans="4:6" x14ac:dyDescent="0.25">
      <c r="D219" s="126"/>
      <c r="F219" s="128"/>
    </row>
    <row r="220" spans="4:6" x14ac:dyDescent="0.25">
      <c r="D220" s="126"/>
      <c r="F220" s="128"/>
    </row>
    <row r="221" spans="4:6" x14ac:dyDescent="0.25">
      <c r="D221" s="126"/>
      <c r="F221" s="128"/>
    </row>
    <row r="222" spans="4:6" x14ac:dyDescent="0.25">
      <c r="D222" s="126"/>
      <c r="F222" s="128"/>
    </row>
    <row r="223" spans="4:6" x14ac:dyDescent="0.25">
      <c r="D223" s="126"/>
      <c r="F223" s="128"/>
    </row>
    <row r="224" spans="4:6" x14ac:dyDescent="0.25">
      <c r="D224" s="126"/>
      <c r="F224" s="128"/>
    </row>
    <row r="225" spans="4:6" x14ac:dyDescent="0.25">
      <c r="D225" s="126"/>
      <c r="F225" s="128"/>
    </row>
    <row r="226" spans="4:6" x14ac:dyDescent="0.25">
      <c r="D226" s="126"/>
      <c r="F226" s="128"/>
    </row>
    <row r="227" spans="4:6" x14ac:dyDescent="0.25">
      <c r="D227" s="126"/>
      <c r="F227" s="128"/>
    </row>
    <row r="228" spans="4:6" x14ac:dyDescent="0.25">
      <c r="D228" s="126"/>
      <c r="F228" s="128"/>
    </row>
    <row r="229" spans="4:6" x14ac:dyDescent="0.25">
      <c r="D229" s="126"/>
      <c r="F229" s="128"/>
    </row>
    <row r="230" spans="4:6" x14ac:dyDescent="0.25">
      <c r="D230" s="126"/>
      <c r="F230" s="128"/>
    </row>
    <row r="231" spans="4:6" x14ac:dyDescent="0.25">
      <c r="D231" s="126"/>
      <c r="F231" s="128"/>
    </row>
    <row r="232" spans="4:6" x14ac:dyDescent="0.25">
      <c r="D232" s="126"/>
      <c r="F232" s="128"/>
    </row>
    <row r="233" spans="4:6" x14ac:dyDescent="0.25">
      <c r="D233" s="126"/>
      <c r="F233" s="128"/>
    </row>
    <row r="234" spans="4:6" x14ac:dyDescent="0.25">
      <c r="D234" s="126"/>
      <c r="F234" s="128"/>
    </row>
    <row r="235" spans="4:6" x14ac:dyDescent="0.25">
      <c r="D235" s="126"/>
      <c r="F235" s="128"/>
    </row>
    <row r="236" spans="4:6" x14ac:dyDescent="0.25">
      <c r="D236" s="126"/>
      <c r="F236" s="128"/>
    </row>
    <row r="237" spans="4:6" x14ac:dyDescent="0.25">
      <c r="D237" s="126"/>
      <c r="F237" s="128"/>
    </row>
    <row r="238" spans="4:6" x14ac:dyDescent="0.25">
      <c r="D238" s="126"/>
      <c r="F238" s="128"/>
    </row>
    <row r="239" spans="4:6" x14ac:dyDescent="0.25">
      <c r="D239" s="126"/>
      <c r="F239" s="128"/>
    </row>
    <row r="240" spans="4:6" x14ac:dyDescent="0.25">
      <c r="D240" s="126"/>
      <c r="F240" s="128"/>
    </row>
    <row r="241" spans="4:6" x14ac:dyDescent="0.25">
      <c r="D241" s="126"/>
      <c r="F241" s="128"/>
    </row>
    <row r="242" spans="4:6" x14ac:dyDescent="0.25">
      <c r="D242" s="126"/>
      <c r="F242" s="128"/>
    </row>
    <row r="243" spans="4:6" x14ac:dyDescent="0.25">
      <c r="D243" s="126"/>
      <c r="F243" s="128"/>
    </row>
    <row r="244" spans="4:6" x14ac:dyDescent="0.25">
      <c r="D244" s="126"/>
      <c r="F244" s="128"/>
    </row>
    <row r="245" spans="4:6" x14ac:dyDescent="0.25">
      <c r="D245" s="126"/>
      <c r="F245" s="128"/>
    </row>
    <row r="246" spans="4:6" x14ac:dyDescent="0.25">
      <c r="D246" s="126"/>
      <c r="F246" s="128"/>
    </row>
    <row r="247" spans="4:6" x14ac:dyDescent="0.25">
      <c r="D247" s="126"/>
      <c r="F247" s="128"/>
    </row>
    <row r="248" spans="4:6" x14ac:dyDescent="0.25">
      <c r="D248" s="126"/>
      <c r="F248" s="128"/>
    </row>
    <row r="249" spans="4:6" x14ac:dyDescent="0.25">
      <c r="D249" s="126"/>
      <c r="F249" s="128"/>
    </row>
    <row r="250" spans="4:6" x14ac:dyDescent="0.25">
      <c r="D250" s="126"/>
      <c r="F250" s="128"/>
    </row>
    <row r="251" spans="4:6" x14ac:dyDescent="0.25">
      <c r="D251" s="126"/>
      <c r="F251" s="128"/>
    </row>
    <row r="252" spans="4:6" x14ac:dyDescent="0.25">
      <c r="D252" s="126"/>
      <c r="F252" s="128"/>
    </row>
    <row r="253" spans="4:6" x14ac:dyDescent="0.25">
      <c r="D253" s="126"/>
      <c r="F253" s="128"/>
    </row>
    <row r="254" spans="4:6" x14ac:dyDescent="0.25">
      <c r="D254" s="126"/>
      <c r="F254" s="128"/>
    </row>
    <row r="255" spans="4:6" x14ac:dyDescent="0.25">
      <c r="D255" s="126"/>
      <c r="F255" s="128"/>
    </row>
    <row r="256" spans="4:6" x14ac:dyDescent="0.25">
      <c r="D256" s="126"/>
      <c r="F256" s="128"/>
    </row>
    <row r="257" spans="4:6" x14ac:dyDescent="0.25">
      <c r="D257" s="126"/>
      <c r="F257" s="128"/>
    </row>
    <row r="258" spans="4:6" x14ac:dyDescent="0.25">
      <c r="D258" s="126"/>
      <c r="F258" s="128"/>
    </row>
    <row r="259" spans="4:6" x14ac:dyDescent="0.25">
      <c r="D259" s="126"/>
      <c r="F259" s="128"/>
    </row>
    <row r="260" spans="4:6" x14ac:dyDescent="0.25">
      <c r="D260" s="126"/>
      <c r="F260" s="128"/>
    </row>
    <row r="261" spans="4:6" x14ac:dyDescent="0.25">
      <c r="D261" s="126"/>
      <c r="F261" s="128"/>
    </row>
    <row r="262" spans="4:6" x14ac:dyDescent="0.25">
      <c r="D262" s="126"/>
      <c r="F262" s="128"/>
    </row>
    <row r="263" spans="4:6" x14ac:dyDescent="0.25">
      <c r="D263" s="126"/>
      <c r="F263" s="128"/>
    </row>
    <row r="264" spans="4:6" x14ac:dyDescent="0.25">
      <c r="D264" s="126"/>
      <c r="F264" s="128"/>
    </row>
    <row r="265" spans="4:6" x14ac:dyDescent="0.25">
      <c r="D265" s="126"/>
      <c r="F265" s="128"/>
    </row>
    <row r="266" spans="4:6" x14ac:dyDescent="0.25">
      <c r="D266" s="126"/>
      <c r="F266" s="128"/>
    </row>
    <row r="267" spans="4:6" x14ac:dyDescent="0.25">
      <c r="D267" s="126"/>
      <c r="F267" s="128"/>
    </row>
    <row r="268" spans="4:6" x14ac:dyDescent="0.25">
      <c r="D268" s="126"/>
      <c r="F268" s="128"/>
    </row>
    <row r="269" spans="4:6" x14ac:dyDescent="0.25">
      <c r="D269" s="126"/>
      <c r="F269" s="128"/>
    </row>
    <row r="270" spans="4:6" x14ac:dyDescent="0.25">
      <c r="D270" s="126"/>
      <c r="F270" s="128"/>
    </row>
    <row r="271" spans="4:6" x14ac:dyDescent="0.25">
      <c r="D271" s="126"/>
      <c r="F271" s="128"/>
    </row>
    <row r="272" spans="4:6" x14ac:dyDescent="0.25">
      <c r="D272" s="126"/>
      <c r="F272" s="128"/>
    </row>
    <row r="273" spans="4:6" x14ac:dyDescent="0.25">
      <c r="D273" s="126"/>
      <c r="F273" s="128"/>
    </row>
    <row r="274" spans="4:6" x14ac:dyDescent="0.25">
      <c r="D274" s="126"/>
      <c r="F274" s="128"/>
    </row>
    <row r="275" spans="4:6" x14ac:dyDescent="0.25">
      <c r="D275" s="126"/>
      <c r="F275" s="128"/>
    </row>
    <row r="276" spans="4:6" x14ac:dyDescent="0.25">
      <c r="D276" s="126"/>
      <c r="F276" s="128"/>
    </row>
    <row r="277" spans="4:6" x14ac:dyDescent="0.25">
      <c r="D277" s="126"/>
      <c r="F277" s="128"/>
    </row>
    <row r="278" spans="4:6" x14ac:dyDescent="0.25">
      <c r="D278" s="126"/>
      <c r="F278" s="128"/>
    </row>
    <row r="279" spans="4:6" x14ac:dyDescent="0.25">
      <c r="D279" s="126"/>
      <c r="F279" s="128"/>
    </row>
    <row r="280" spans="4:6" x14ac:dyDescent="0.25">
      <c r="D280" s="126"/>
      <c r="F280" s="128"/>
    </row>
    <row r="281" spans="4:6" x14ac:dyDescent="0.25">
      <c r="D281" s="126"/>
      <c r="F281" s="128"/>
    </row>
    <row r="282" spans="4:6" x14ac:dyDescent="0.25">
      <c r="D282" s="126"/>
      <c r="F282" s="128"/>
    </row>
    <row r="283" spans="4:6" x14ac:dyDescent="0.25">
      <c r="D283" s="126"/>
      <c r="F283" s="128"/>
    </row>
    <row r="284" spans="4:6" x14ac:dyDescent="0.25">
      <c r="D284" s="126"/>
      <c r="F284" s="128"/>
    </row>
    <row r="285" spans="4:6" x14ac:dyDescent="0.25">
      <c r="D285" s="126"/>
      <c r="F285" s="128"/>
    </row>
    <row r="286" spans="4:6" x14ac:dyDescent="0.25">
      <c r="D286" s="126"/>
      <c r="F286" s="128"/>
    </row>
    <row r="287" spans="4:6" x14ac:dyDescent="0.25">
      <c r="D287" s="126"/>
      <c r="F287" s="128"/>
    </row>
    <row r="288" spans="4:6" x14ac:dyDescent="0.25">
      <c r="D288" s="126"/>
      <c r="F288" s="128"/>
    </row>
    <row r="289" spans="4:6" x14ac:dyDescent="0.25">
      <c r="D289" s="126"/>
      <c r="F289" s="128"/>
    </row>
    <row r="290" spans="4:6" x14ac:dyDescent="0.25">
      <c r="D290" s="126"/>
      <c r="F290" s="128"/>
    </row>
    <row r="291" spans="4:6" x14ac:dyDescent="0.25">
      <c r="D291" s="126"/>
      <c r="F291" s="128"/>
    </row>
    <row r="292" spans="4:6" x14ac:dyDescent="0.25">
      <c r="D292" s="126"/>
      <c r="F292" s="128"/>
    </row>
    <row r="293" spans="4:6" x14ac:dyDescent="0.25">
      <c r="D293" s="126"/>
      <c r="F293" s="128"/>
    </row>
    <row r="294" spans="4:6" x14ac:dyDescent="0.25">
      <c r="D294" s="126"/>
      <c r="F294" s="128"/>
    </row>
    <row r="295" spans="4:6" x14ac:dyDescent="0.25">
      <c r="D295" s="126"/>
      <c r="F295" s="128"/>
    </row>
    <row r="296" spans="4:6" x14ac:dyDescent="0.25">
      <c r="D296" s="126"/>
      <c r="F296" s="128"/>
    </row>
    <row r="297" spans="4:6" x14ac:dyDescent="0.25">
      <c r="D297" s="126"/>
      <c r="F297" s="128"/>
    </row>
    <row r="298" spans="4:6" x14ac:dyDescent="0.25">
      <c r="D298" s="126"/>
      <c r="F298" s="128"/>
    </row>
    <row r="299" spans="4:6" x14ac:dyDescent="0.25">
      <c r="D299" s="126"/>
      <c r="F299" s="128"/>
    </row>
    <row r="300" spans="4:6" x14ac:dyDescent="0.25">
      <c r="D300" s="126"/>
      <c r="F300" s="128"/>
    </row>
    <row r="301" spans="4:6" x14ac:dyDescent="0.25">
      <c r="D301" s="126"/>
      <c r="F301" s="128"/>
    </row>
    <row r="302" spans="4:6" x14ac:dyDescent="0.25">
      <c r="D302" s="126"/>
      <c r="F302" s="128"/>
    </row>
    <row r="303" spans="4:6" x14ac:dyDescent="0.25">
      <c r="D303" s="126"/>
      <c r="F303" s="128"/>
    </row>
    <row r="304" spans="4:6" x14ac:dyDescent="0.25">
      <c r="D304" s="126"/>
      <c r="F304" s="128"/>
    </row>
    <row r="305" spans="4:6" x14ac:dyDescent="0.25">
      <c r="D305" s="126"/>
      <c r="F305" s="128"/>
    </row>
    <row r="306" spans="4:6" x14ac:dyDescent="0.25">
      <c r="D306" s="126"/>
      <c r="F306" s="128"/>
    </row>
    <row r="307" spans="4:6" x14ac:dyDescent="0.25">
      <c r="D307" s="126"/>
      <c r="F307" s="128"/>
    </row>
    <row r="308" spans="4:6" x14ac:dyDescent="0.25">
      <c r="D308" s="126"/>
      <c r="F308" s="128"/>
    </row>
    <row r="309" spans="4:6" x14ac:dyDescent="0.25">
      <c r="D309" s="126"/>
      <c r="F309" s="128"/>
    </row>
    <row r="310" spans="4:6" x14ac:dyDescent="0.25">
      <c r="D310" s="126"/>
      <c r="F310" s="128"/>
    </row>
    <row r="311" spans="4:6" x14ac:dyDescent="0.25">
      <c r="D311" s="126"/>
      <c r="F311" s="128"/>
    </row>
    <row r="312" spans="4:6" x14ac:dyDescent="0.25">
      <c r="D312" s="126"/>
      <c r="F312" s="128"/>
    </row>
    <row r="313" spans="4:6" x14ac:dyDescent="0.25">
      <c r="D313" s="126"/>
      <c r="F313" s="128"/>
    </row>
    <row r="314" spans="4:6" x14ac:dyDescent="0.25">
      <c r="D314" s="126"/>
      <c r="F314" s="128"/>
    </row>
    <row r="315" spans="4:6" x14ac:dyDescent="0.25">
      <c r="D315" s="126"/>
      <c r="F315" s="128"/>
    </row>
    <row r="316" spans="4:6" x14ac:dyDescent="0.25">
      <c r="D316" s="126"/>
      <c r="F316" s="128"/>
    </row>
    <row r="317" spans="4:6" x14ac:dyDescent="0.25">
      <c r="D317" s="126"/>
      <c r="F317" s="128"/>
    </row>
    <row r="318" spans="4:6" x14ac:dyDescent="0.25">
      <c r="D318" s="126"/>
      <c r="F318" s="128"/>
    </row>
    <row r="319" spans="4:6" x14ac:dyDescent="0.25">
      <c r="D319" s="126"/>
      <c r="F319" s="128"/>
    </row>
    <row r="320" spans="4:6" x14ac:dyDescent="0.25">
      <c r="D320" s="126"/>
      <c r="F320" s="128"/>
    </row>
    <row r="321" spans="4:6" x14ac:dyDescent="0.25">
      <c r="D321" s="126"/>
      <c r="F321" s="128"/>
    </row>
    <row r="322" spans="4:6" x14ac:dyDescent="0.25">
      <c r="D322" s="126"/>
      <c r="F322" s="128"/>
    </row>
    <row r="323" spans="4:6" x14ac:dyDescent="0.25">
      <c r="D323" s="126"/>
      <c r="F323" s="128"/>
    </row>
    <row r="324" spans="4:6" x14ac:dyDescent="0.25">
      <c r="D324" s="126"/>
      <c r="F324" s="128"/>
    </row>
    <row r="325" spans="4:6" x14ac:dyDescent="0.25">
      <c r="D325" s="126"/>
      <c r="F325" s="128"/>
    </row>
    <row r="326" spans="4:6" x14ac:dyDescent="0.25">
      <c r="D326" s="126"/>
      <c r="F326" s="128"/>
    </row>
    <row r="327" spans="4:6" x14ac:dyDescent="0.25">
      <c r="D327" s="126"/>
      <c r="F327" s="128"/>
    </row>
    <row r="328" spans="4:6" x14ac:dyDescent="0.25">
      <c r="D328" s="126"/>
      <c r="F328" s="128"/>
    </row>
    <row r="329" spans="4:6" x14ac:dyDescent="0.25">
      <c r="D329" s="126"/>
      <c r="F329" s="128"/>
    </row>
    <row r="330" spans="4:6" x14ac:dyDescent="0.25">
      <c r="D330" s="126"/>
      <c r="F330" s="128"/>
    </row>
    <row r="331" spans="4:6" x14ac:dyDescent="0.25">
      <c r="D331" s="126"/>
      <c r="F331" s="128"/>
    </row>
    <row r="332" spans="4:6" x14ac:dyDescent="0.25">
      <c r="D332" s="126"/>
      <c r="F332" s="128"/>
    </row>
    <row r="333" spans="4:6" x14ac:dyDescent="0.25">
      <c r="D333" s="126"/>
      <c r="F333" s="128"/>
    </row>
    <row r="334" spans="4:6" x14ac:dyDescent="0.25">
      <c r="D334" s="126"/>
      <c r="F334" s="128"/>
    </row>
    <row r="335" spans="4:6" x14ac:dyDescent="0.25">
      <c r="D335" s="126"/>
      <c r="F335" s="128"/>
    </row>
    <row r="336" spans="4:6" x14ac:dyDescent="0.25">
      <c r="D336" s="126"/>
      <c r="F336" s="128"/>
    </row>
    <row r="337" spans="4:6" x14ac:dyDescent="0.25">
      <c r="D337" s="126"/>
      <c r="F337" s="128"/>
    </row>
    <row r="338" spans="4:6" x14ac:dyDescent="0.25">
      <c r="D338" s="126"/>
      <c r="F338" s="128"/>
    </row>
    <row r="339" spans="4:6" x14ac:dyDescent="0.25">
      <c r="D339" s="126"/>
      <c r="F339" s="128"/>
    </row>
    <row r="340" spans="4:6" x14ac:dyDescent="0.25">
      <c r="D340" s="126"/>
      <c r="F340" s="128"/>
    </row>
    <row r="341" spans="4:6" x14ac:dyDescent="0.25">
      <c r="D341" s="126"/>
      <c r="F341" s="128"/>
    </row>
    <row r="342" spans="4:6" x14ac:dyDescent="0.25">
      <c r="D342" s="126"/>
      <c r="F342" s="128"/>
    </row>
    <row r="343" spans="4:6" x14ac:dyDescent="0.25">
      <c r="D343" s="126"/>
      <c r="F343" s="128"/>
    </row>
    <row r="344" spans="4:6" x14ac:dyDescent="0.25">
      <c r="D344" s="126"/>
      <c r="F344" s="128"/>
    </row>
    <row r="345" spans="4:6" x14ac:dyDescent="0.25">
      <c r="D345" s="126"/>
      <c r="F345" s="128"/>
    </row>
    <row r="346" spans="4:6" x14ac:dyDescent="0.25">
      <c r="D346" s="126"/>
      <c r="F346" s="128"/>
    </row>
    <row r="347" spans="4:6" x14ac:dyDescent="0.25">
      <c r="D347" s="126"/>
      <c r="F347" s="128"/>
    </row>
    <row r="348" spans="4:6" x14ac:dyDescent="0.25">
      <c r="D348" s="126"/>
      <c r="F348" s="128"/>
    </row>
    <row r="349" spans="4:6" x14ac:dyDescent="0.25">
      <c r="D349" s="126"/>
      <c r="F349" s="128"/>
    </row>
    <row r="350" spans="4:6" x14ac:dyDescent="0.25">
      <c r="D350" s="126"/>
      <c r="F350" s="128"/>
    </row>
    <row r="351" spans="4:6" x14ac:dyDescent="0.25">
      <c r="D351" s="126"/>
      <c r="F351" s="128"/>
    </row>
    <row r="352" spans="4:6" x14ac:dyDescent="0.25">
      <c r="D352" s="126"/>
      <c r="F352" s="128"/>
    </row>
    <row r="353" spans="4:6" x14ac:dyDescent="0.25">
      <c r="D353" s="126"/>
      <c r="F353" s="128"/>
    </row>
    <row r="354" spans="4:6" x14ac:dyDescent="0.25">
      <c r="D354" s="126"/>
      <c r="F354" s="128"/>
    </row>
    <row r="355" spans="4:6" x14ac:dyDescent="0.25">
      <c r="D355" s="126"/>
      <c r="F355" s="128"/>
    </row>
    <row r="356" spans="4:6" x14ac:dyDescent="0.25">
      <c r="D356" s="126"/>
      <c r="F356" s="128"/>
    </row>
    <row r="357" spans="4:6" x14ac:dyDescent="0.25">
      <c r="D357" s="126"/>
      <c r="F357" s="128"/>
    </row>
    <row r="358" spans="4:6" x14ac:dyDescent="0.25">
      <c r="D358" s="126"/>
      <c r="F358" s="128"/>
    </row>
    <row r="359" spans="4:6" x14ac:dyDescent="0.25">
      <c r="D359" s="126"/>
      <c r="F359" s="128"/>
    </row>
    <row r="360" spans="4:6" x14ac:dyDescent="0.25">
      <c r="D360" s="126"/>
      <c r="F360" s="128"/>
    </row>
    <row r="361" spans="4:6" x14ac:dyDescent="0.25">
      <c r="D361" s="126"/>
      <c r="F361" s="128"/>
    </row>
    <row r="362" spans="4:6" x14ac:dyDescent="0.25">
      <c r="D362" s="126"/>
      <c r="F362" s="128"/>
    </row>
    <row r="363" spans="4:6" x14ac:dyDescent="0.25">
      <c r="D363" s="126"/>
      <c r="F363" s="128"/>
    </row>
    <row r="364" spans="4:6" x14ac:dyDescent="0.25">
      <c r="D364" s="126"/>
      <c r="F364" s="128"/>
    </row>
    <row r="365" spans="4:6" x14ac:dyDescent="0.25">
      <c r="D365" s="126"/>
      <c r="F365" s="128"/>
    </row>
    <row r="366" spans="4:6" x14ac:dyDescent="0.25">
      <c r="D366" s="126"/>
      <c r="F366" s="128"/>
    </row>
    <row r="367" spans="4:6" x14ac:dyDescent="0.25">
      <c r="D367" s="126"/>
      <c r="F367" s="128"/>
    </row>
    <row r="368" spans="4:6" x14ac:dyDescent="0.25">
      <c r="D368" s="126"/>
      <c r="F368" s="128"/>
    </row>
    <row r="369" spans="4:6" x14ac:dyDescent="0.25">
      <c r="D369" s="126"/>
      <c r="F369" s="128"/>
    </row>
    <row r="370" spans="4:6" x14ac:dyDescent="0.25">
      <c r="D370" s="126"/>
      <c r="F370" s="128"/>
    </row>
    <row r="371" spans="4:6" x14ac:dyDescent="0.25">
      <c r="D371" s="126"/>
      <c r="F371" s="128"/>
    </row>
    <row r="372" spans="4:6" x14ac:dyDescent="0.25">
      <c r="D372" s="126"/>
      <c r="F372" s="128"/>
    </row>
    <row r="373" spans="4:6" x14ac:dyDescent="0.25">
      <c r="D373" s="126"/>
      <c r="F373" s="128"/>
    </row>
    <row r="374" spans="4:6" x14ac:dyDescent="0.25">
      <c r="D374" s="126"/>
      <c r="F374" s="128"/>
    </row>
    <row r="375" spans="4:6" x14ac:dyDescent="0.25">
      <c r="D375" s="126"/>
      <c r="F375" s="128"/>
    </row>
    <row r="376" spans="4:6" x14ac:dyDescent="0.25">
      <c r="D376" s="126"/>
      <c r="F376" s="128"/>
    </row>
    <row r="377" spans="4:6" x14ac:dyDescent="0.25">
      <c r="D377" s="126"/>
      <c r="F377" s="128"/>
    </row>
    <row r="378" spans="4:6" x14ac:dyDescent="0.25">
      <c r="D378" s="126"/>
      <c r="F378" s="128"/>
    </row>
    <row r="379" spans="4:6" x14ac:dyDescent="0.25">
      <c r="D379" s="126"/>
      <c r="F379" s="128"/>
    </row>
    <row r="380" spans="4:6" x14ac:dyDescent="0.25">
      <c r="D380" s="126"/>
      <c r="F380" s="128"/>
    </row>
    <row r="381" spans="4:6" x14ac:dyDescent="0.25">
      <c r="D381" s="126"/>
      <c r="F381" s="128"/>
    </row>
    <row r="382" spans="4:6" x14ac:dyDescent="0.25">
      <c r="D382" s="126"/>
      <c r="F382" s="128"/>
    </row>
    <row r="383" spans="4:6" x14ac:dyDescent="0.25">
      <c r="D383" s="126"/>
      <c r="F383" s="128"/>
    </row>
    <row r="384" spans="4:6" x14ac:dyDescent="0.25">
      <c r="D384" s="126"/>
      <c r="F384" s="128"/>
    </row>
    <row r="385" spans="4:6" x14ac:dyDescent="0.25">
      <c r="D385" s="126"/>
      <c r="F385" s="128"/>
    </row>
    <row r="386" spans="4:6" x14ac:dyDescent="0.25">
      <c r="D386" s="126"/>
      <c r="F386" s="128"/>
    </row>
    <row r="387" spans="4:6" x14ac:dyDescent="0.25">
      <c r="D387" s="126"/>
      <c r="F387" s="128"/>
    </row>
    <row r="388" spans="4:6" x14ac:dyDescent="0.25">
      <c r="D388" s="126"/>
      <c r="F388" s="128"/>
    </row>
    <row r="389" spans="4:6" x14ac:dyDescent="0.25">
      <c r="D389" s="126"/>
      <c r="F389" s="128"/>
    </row>
    <row r="390" spans="4:6" x14ac:dyDescent="0.25">
      <c r="D390" s="126"/>
      <c r="F390" s="128"/>
    </row>
    <row r="391" spans="4:6" x14ac:dyDescent="0.25">
      <c r="D391" s="126"/>
      <c r="F391" s="128"/>
    </row>
    <row r="392" spans="4:6" x14ac:dyDescent="0.25">
      <c r="D392" s="126"/>
      <c r="F392" s="128"/>
    </row>
    <row r="393" spans="4:6" x14ac:dyDescent="0.25">
      <c r="D393" s="126"/>
      <c r="F393" s="128"/>
    </row>
    <row r="394" spans="4:6" x14ac:dyDescent="0.25">
      <c r="D394" s="126"/>
      <c r="F394" s="128"/>
    </row>
    <row r="395" spans="4:6" x14ac:dyDescent="0.25">
      <c r="D395" s="126"/>
      <c r="F395" s="128"/>
    </row>
    <row r="396" spans="4:6" x14ac:dyDescent="0.25">
      <c r="D396" s="126"/>
      <c r="F396" s="128"/>
    </row>
    <row r="397" spans="4:6" x14ac:dyDescent="0.25">
      <c r="D397" s="126"/>
      <c r="F397" s="128"/>
    </row>
    <row r="398" spans="4:6" x14ac:dyDescent="0.25">
      <c r="D398" s="126"/>
      <c r="F398" s="128"/>
    </row>
    <row r="399" spans="4:6" x14ac:dyDescent="0.25">
      <c r="D399" s="126"/>
      <c r="F399" s="128"/>
    </row>
    <row r="400" spans="4:6" x14ac:dyDescent="0.25">
      <c r="D400" s="126"/>
      <c r="F400" s="128"/>
    </row>
    <row r="401" spans="4:6" x14ac:dyDescent="0.25">
      <c r="D401" s="126"/>
      <c r="F401" s="128"/>
    </row>
    <row r="402" spans="4:6" x14ac:dyDescent="0.25">
      <c r="D402" s="126"/>
      <c r="F402" s="128"/>
    </row>
    <row r="403" spans="4:6" x14ac:dyDescent="0.25">
      <c r="D403" s="126"/>
      <c r="F403" s="128"/>
    </row>
    <row r="404" spans="4:6" x14ac:dyDescent="0.25">
      <c r="D404" s="126"/>
      <c r="F404" s="128"/>
    </row>
    <row r="405" spans="4:6" x14ac:dyDescent="0.25">
      <c r="D405" s="126"/>
      <c r="F405" s="128"/>
    </row>
    <row r="406" spans="4:6" x14ac:dyDescent="0.25">
      <c r="D406" s="126"/>
      <c r="F406" s="128"/>
    </row>
    <row r="407" spans="4:6" x14ac:dyDescent="0.25">
      <c r="D407" s="126"/>
      <c r="F407" s="128"/>
    </row>
    <row r="408" spans="4:6" x14ac:dyDescent="0.25">
      <c r="D408" s="126"/>
      <c r="F408" s="128"/>
    </row>
    <row r="409" spans="4:6" x14ac:dyDescent="0.25">
      <c r="D409" s="126"/>
      <c r="F409" s="128"/>
    </row>
    <row r="410" spans="4:6" x14ac:dyDescent="0.25">
      <c r="D410" s="126"/>
      <c r="F410" s="128"/>
    </row>
    <row r="411" spans="4:6" x14ac:dyDescent="0.25">
      <c r="D411" s="126"/>
      <c r="F411" s="128"/>
    </row>
    <row r="412" spans="4:6" x14ac:dyDescent="0.25">
      <c r="D412" s="126"/>
      <c r="F412" s="128"/>
    </row>
    <row r="413" spans="4:6" x14ac:dyDescent="0.25">
      <c r="D413" s="126"/>
      <c r="F413" s="128"/>
    </row>
    <row r="414" spans="4:6" x14ac:dyDescent="0.25">
      <c r="D414" s="126"/>
      <c r="F414" s="128"/>
    </row>
    <row r="415" spans="4:6" x14ac:dyDescent="0.25">
      <c r="D415" s="126"/>
      <c r="F415" s="128"/>
    </row>
    <row r="416" spans="4:6" x14ac:dyDescent="0.25">
      <c r="D416" s="126"/>
      <c r="F416" s="128"/>
    </row>
    <row r="417" spans="4:6" x14ac:dyDescent="0.25">
      <c r="D417" s="126"/>
      <c r="F417" s="128"/>
    </row>
    <row r="418" spans="4:6" x14ac:dyDescent="0.25">
      <c r="D418" s="126"/>
      <c r="F418" s="128"/>
    </row>
    <row r="419" spans="4:6" x14ac:dyDescent="0.25">
      <c r="D419" s="126"/>
      <c r="F419" s="128"/>
    </row>
    <row r="420" spans="4:6" x14ac:dyDescent="0.25">
      <c r="D420" s="126"/>
      <c r="F420" s="128"/>
    </row>
    <row r="421" spans="4:6" x14ac:dyDescent="0.25">
      <c r="D421" s="126"/>
      <c r="F421" s="128"/>
    </row>
    <row r="422" spans="4:6" x14ac:dyDescent="0.25">
      <c r="D422" s="126"/>
      <c r="F422" s="128"/>
    </row>
    <row r="423" spans="4:6" x14ac:dyDescent="0.25">
      <c r="D423" s="126"/>
      <c r="F423" s="128"/>
    </row>
    <row r="424" spans="4:6" x14ac:dyDescent="0.25">
      <c r="D424" s="126"/>
      <c r="F424" s="128"/>
    </row>
    <row r="425" spans="4:6" x14ac:dyDescent="0.25">
      <c r="D425" s="126"/>
      <c r="F425" s="128"/>
    </row>
    <row r="426" spans="4:6" x14ac:dyDescent="0.25">
      <c r="D426" s="126"/>
      <c r="F426" s="128"/>
    </row>
    <row r="427" spans="4:6" x14ac:dyDescent="0.25">
      <c r="D427" s="126"/>
      <c r="F427" s="128"/>
    </row>
    <row r="428" spans="4:6" x14ac:dyDescent="0.25">
      <c r="D428" s="126"/>
      <c r="F428" s="128"/>
    </row>
    <row r="429" spans="4:6" x14ac:dyDescent="0.25">
      <c r="D429" s="126"/>
      <c r="F429" s="128"/>
    </row>
    <row r="430" spans="4:6" x14ac:dyDescent="0.25">
      <c r="D430" s="126"/>
      <c r="F430" s="128"/>
    </row>
    <row r="431" spans="4:6" x14ac:dyDescent="0.25">
      <c r="D431" s="126"/>
      <c r="F431" s="128"/>
    </row>
    <row r="432" spans="4:6" x14ac:dyDescent="0.25">
      <c r="D432" s="126"/>
      <c r="F432" s="128"/>
    </row>
    <row r="433" spans="4:6" x14ac:dyDescent="0.25">
      <c r="D433" s="126"/>
      <c r="F433" s="128"/>
    </row>
    <row r="434" spans="4:6" x14ac:dyDescent="0.25">
      <c r="D434" s="126"/>
      <c r="F434" s="128"/>
    </row>
    <row r="435" spans="4:6" x14ac:dyDescent="0.25">
      <c r="D435" s="126"/>
      <c r="F435" s="128"/>
    </row>
    <row r="436" spans="4:6" x14ac:dyDescent="0.25">
      <c r="D436" s="126"/>
      <c r="F436" s="128"/>
    </row>
    <row r="437" spans="4:6" x14ac:dyDescent="0.25">
      <c r="D437" s="126"/>
      <c r="F437" s="128"/>
    </row>
    <row r="438" spans="4:6" x14ac:dyDescent="0.25">
      <c r="D438" s="126"/>
      <c r="F438" s="128"/>
    </row>
    <row r="439" spans="4:6" x14ac:dyDescent="0.25">
      <c r="D439" s="126"/>
      <c r="F439" s="128"/>
    </row>
    <row r="440" spans="4:6" x14ac:dyDescent="0.25">
      <c r="D440" s="126"/>
      <c r="F440" s="128"/>
    </row>
    <row r="441" spans="4:6" x14ac:dyDescent="0.25">
      <c r="D441" s="126"/>
      <c r="F441" s="128"/>
    </row>
    <row r="442" spans="4:6" x14ac:dyDescent="0.25">
      <c r="D442" s="126"/>
      <c r="F442" s="128"/>
    </row>
    <row r="443" spans="4:6" x14ac:dyDescent="0.25">
      <c r="D443" s="126"/>
      <c r="F443" s="128"/>
    </row>
    <row r="444" spans="4:6" x14ac:dyDescent="0.25">
      <c r="D444" s="126"/>
      <c r="F444" s="128"/>
    </row>
    <row r="445" spans="4:6" x14ac:dyDescent="0.25">
      <c r="D445" s="126"/>
      <c r="F445" s="128"/>
    </row>
    <row r="446" spans="4:6" x14ac:dyDescent="0.25">
      <c r="D446" s="126"/>
      <c r="F446" s="128"/>
    </row>
    <row r="447" spans="4:6" x14ac:dyDescent="0.25">
      <c r="D447" s="126"/>
      <c r="F447" s="128"/>
    </row>
    <row r="448" spans="4:6" x14ac:dyDescent="0.25">
      <c r="D448" s="126"/>
      <c r="F448" s="128"/>
    </row>
    <row r="449" spans="4:6" x14ac:dyDescent="0.25">
      <c r="D449" s="126"/>
      <c r="F449" s="128"/>
    </row>
    <row r="450" spans="4:6" x14ac:dyDescent="0.25">
      <c r="D450" s="126"/>
      <c r="F450" s="128"/>
    </row>
    <row r="451" spans="4:6" x14ac:dyDescent="0.25">
      <c r="D451" s="126"/>
      <c r="F451" s="128"/>
    </row>
    <row r="452" spans="4:6" x14ac:dyDescent="0.25">
      <c r="D452" s="126"/>
      <c r="F452" s="128"/>
    </row>
    <row r="453" spans="4:6" x14ac:dyDescent="0.25">
      <c r="D453" s="126"/>
      <c r="F453" s="128"/>
    </row>
    <row r="454" spans="4:6" x14ac:dyDescent="0.25">
      <c r="D454" s="126"/>
      <c r="F454" s="128"/>
    </row>
    <row r="455" spans="4:6" x14ac:dyDescent="0.25">
      <c r="D455" s="126"/>
      <c r="F455" s="128"/>
    </row>
    <row r="456" spans="4:6" x14ac:dyDescent="0.25">
      <c r="D456" s="126"/>
      <c r="F456" s="128"/>
    </row>
    <row r="457" spans="4:6" x14ac:dyDescent="0.25">
      <c r="D457" s="126"/>
      <c r="F457" s="128"/>
    </row>
    <row r="458" spans="4:6" x14ac:dyDescent="0.25">
      <c r="D458" s="126"/>
      <c r="F458" s="128"/>
    </row>
    <row r="459" spans="4:6" x14ac:dyDescent="0.25">
      <c r="D459" s="126"/>
      <c r="F459" s="128"/>
    </row>
    <row r="460" spans="4:6" x14ac:dyDescent="0.25">
      <c r="D460" s="126"/>
      <c r="F460" s="128"/>
    </row>
    <row r="461" spans="4:6" x14ac:dyDescent="0.25">
      <c r="D461" s="126"/>
      <c r="F461" s="128"/>
    </row>
    <row r="462" spans="4:6" x14ac:dyDescent="0.25">
      <c r="D462" s="126"/>
      <c r="F462" s="128"/>
    </row>
    <row r="463" spans="4:6" x14ac:dyDescent="0.25">
      <c r="D463" s="126"/>
      <c r="F463" s="128"/>
    </row>
    <row r="464" spans="4:6" x14ac:dyDescent="0.25">
      <c r="D464" s="126"/>
      <c r="F464" s="128"/>
    </row>
    <row r="465" spans="4:6" x14ac:dyDescent="0.25">
      <c r="D465" s="126"/>
      <c r="F465" s="128"/>
    </row>
    <row r="466" spans="4:6" x14ac:dyDescent="0.25">
      <c r="D466" s="126"/>
      <c r="F466" s="128"/>
    </row>
    <row r="467" spans="4:6" x14ac:dyDescent="0.25">
      <c r="D467" s="126"/>
      <c r="F467" s="128"/>
    </row>
    <row r="468" spans="4:6" x14ac:dyDescent="0.25">
      <c r="D468" s="126"/>
      <c r="F468" s="128"/>
    </row>
    <row r="469" spans="4:6" x14ac:dyDescent="0.25">
      <c r="D469" s="126"/>
      <c r="F469" s="128"/>
    </row>
    <row r="470" spans="4:6" x14ac:dyDescent="0.25">
      <c r="D470" s="126"/>
      <c r="F470" s="128"/>
    </row>
    <row r="471" spans="4:6" x14ac:dyDescent="0.25">
      <c r="D471" s="126"/>
      <c r="F471" s="128"/>
    </row>
    <row r="472" spans="4:6" x14ac:dyDescent="0.25">
      <c r="D472" s="126"/>
      <c r="F472" s="128"/>
    </row>
    <row r="473" spans="4:6" x14ac:dyDescent="0.25">
      <c r="D473" s="126"/>
      <c r="F473" s="128"/>
    </row>
    <row r="474" spans="4:6" x14ac:dyDescent="0.25">
      <c r="D474" s="126"/>
      <c r="F474" s="128"/>
    </row>
    <row r="475" spans="4:6" x14ac:dyDescent="0.25">
      <c r="D475" s="126"/>
      <c r="F475" s="128"/>
    </row>
    <row r="476" spans="4:6" x14ac:dyDescent="0.25">
      <c r="D476" s="126"/>
      <c r="F476" s="128"/>
    </row>
    <row r="477" spans="4:6" x14ac:dyDescent="0.25">
      <c r="D477" s="126"/>
      <c r="F477" s="128"/>
    </row>
    <row r="478" spans="4:6" x14ac:dyDescent="0.25">
      <c r="D478" s="126"/>
      <c r="F478" s="128"/>
    </row>
    <row r="479" spans="4:6" x14ac:dyDescent="0.25">
      <c r="D479" s="126"/>
      <c r="F479" s="128"/>
    </row>
    <row r="480" spans="4:6" x14ac:dyDescent="0.25">
      <c r="D480" s="126"/>
      <c r="F480" s="128"/>
    </row>
    <row r="481" spans="4:6" x14ac:dyDescent="0.25">
      <c r="D481" s="126"/>
      <c r="F481" s="128"/>
    </row>
    <row r="482" spans="4:6" x14ac:dyDescent="0.25">
      <c r="D482" s="126"/>
      <c r="F482" s="128"/>
    </row>
    <row r="483" spans="4:6" x14ac:dyDescent="0.25">
      <c r="D483" s="126"/>
      <c r="F483" s="128"/>
    </row>
    <row r="484" spans="4:6" x14ac:dyDescent="0.25">
      <c r="D484" s="126"/>
      <c r="F484" s="128"/>
    </row>
    <row r="485" spans="4:6" x14ac:dyDescent="0.25">
      <c r="D485" s="126"/>
      <c r="F485" s="128"/>
    </row>
    <row r="486" spans="4:6" x14ac:dyDescent="0.25">
      <c r="D486" s="126"/>
      <c r="F486" s="128"/>
    </row>
    <row r="487" spans="4:6" x14ac:dyDescent="0.25">
      <c r="D487" s="126"/>
      <c r="F487" s="128"/>
    </row>
    <row r="488" spans="4:6" x14ac:dyDescent="0.25">
      <c r="D488" s="126"/>
      <c r="F488" s="128"/>
    </row>
    <row r="489" spans="4:6" x14ac:dyDescent="0.25">
      <c r="D489" s="126"/>
      <c r="F489" s="128"/>
    </row>
    <row r="490" spans="4:6" x14ac:dyDescent="0.25">
      <c r="D490" s="126"/>
      <c r="F490" s="128"/>
    </row>
    <row r="491" spans="4:6" x14ac:dyDescent="0.25">
      <c r="D491" s="126"/>
      <c r="F491" s="128"/>
    </row>
    <row r="492" spans="4:6" x14ac:dyDescent="0.25">
      <c r="D492" s="126"/>
      <c r="F492" s="128"/>
    </row>
    <row r="493" spans="4:6" x14ac:dyDescent="0.25">
      <c r="D493" s="126"/>
      <c r="F493" s="128"/>
    </row>
    <row r="494" spans="4:6" x14ac:dyDescent="0.25">
      <c r="D494" s="126"/>
      <c r="F494" s="128"/>
    </row>
    <row r="495" spans="4:6" x14ac:dyDescent="0.25">
      <c r="D495" s="126"/>
      <c r="F495" s="128"/>
    </row>
    <row r="496" spans="4:6" x14ac:dyDescent="0.25">
      <c r="D496" s="126"/>
      <c r="F496" s="128"/>
    </row>
    <row r="497" spans="4:6" x14ac:dyDescent="0.25">
      <c r="D497" s="126"/>
      <c r="F497" s="128"/>
    </row>
    <row r="498" spans="4:6" x14ac:dyDescent="0.25">
      <c r="D498" s="126"/>
      <c r="F498" s="128"/>
    </row>
    <row r="499" spans="4:6" x14ac:dyDescent="0.25">
      <c r="D499" s="126"/>
      <c r="F499" s="128"/>
    </row>
    <row r="500" spans="4:6" x14ac:dyDescent="0.25">
      <c r="D500" s="126"/>
      <c r="F500" s="128"/>
    </row>
    <row r="501" spans="4:6" x14ac:dyDescent="0.25">
      <c r="D501" s="126"/>
      <c r="F501" s="128"/>
    </row>
    <row r="502" spans="4:6" x14ac:dyDescent="0.25">
      <c r="D502" s="126"/>
      <c r="F502" s="128"/>
    </row>
    <row r="503" spans="4:6" x14ac:dyDescent="0.25">
      <c r="D503" s="126"/>
      <c r="F503" s="128"/>
    </row>
    <row r="504" spans="4:6" x14ac:dyDescent="0.25">
      <c r="D504" s="126"/>
      <c r="F504" s="128"/>
    </row>
    <row r="505" spans="4:6" x14ac:dyDescent="0.25">
      <c r="D505" s="126"/>
      <c r="F505" s="128"/>
    </row>
    <row r="506" spans="4:6" x14ac:dyDescent="0.25">
      <c r="D506" s="126"/>
      <c r="F506" s="128"/>
    </row>
    <row r="507" spans="4:6" x14ac:dyDescent="0.25">
      <c r="D507" s="126"/>
      <c r="F507" s="128"/>
    </row>
    <row r="508" spans="4:6" x14ac:dyDescent="0.25">
      <c r="D508" s="126"/>
      <c r="F508" s="128"/>
    </row>
    <row r="509" spans="4:6" x14ac:dyDescent="0.25">
      <c r="D509" s="126"/>
      <c r="F509" s="128"/>
    </row>
    <row r="510" spans="4:6" x14ac:dyDescent="0.25">
      <c r="D510" s="126"/>
      <c r="F510" s="128"/>
    </row>
    <row r="511" spans="4:6" x14ac:dyDescent="0.25">
      <c r="D511" s="126"/>
      <c r="F511" s="128"/>
    </row>
    <row r="512" spans="4:6" x14ac:dyDescent="0.25">
      <c r="D512" s="126"/>
      <c r="F512" s="128"/>
    </row>
    <row r="513" spans="4:6" x14ac:dyDescent="0.25">
      <c r="D513" s="126"/>
      <c r="F513" s="128"/>
    </row>
    <row r="514" spans="4:6" x14ac:dyDescent="0.25">
      <c r="D514" s="126"/>
      <c r="F514" s="128"/>
    </row>
    <row r="515" spans="4:6" x14ac:dyDescent="0.25">
      <c r="D515" s="126"/>
      <c r="F515" s="128"/>
    </row>
    <row r="516" spans="4:6" x14ac:dyDescent="0.25">
      <c r="D516" s="126"/>
      <c r="F516" s="128"/>
    </row>
    <row r="517" spans="4:6" x14ac:dyDescent="0.25">
      <c r="D517" s="126"/>
      <c r="F517" s="128"/>
    </row>
    <row r="518" spans="4:6" x14ac:dyDescent="0.25">
      <c r="D518" s="126"/>
      <c r="F518" s="128"/>
    </row>
    <row r="519" spans="4:6" x14ac:dyDescent="0.25">
      <c r="D519" s="126"/>
      <c r="F519" s="128"/>
    </row>
    <row r="520" spans="4:6" x14ac:dyDescent="0.25">
      <c r="D520" s="126"/>
      <c r="F520" s="128"/>
    </row>
    <row r="521" spans="4:6" x14ac:dyDescent="0.25">
      <c r="D521" s="126"/>
      <c r="F521" s="128"/>
    </row>
    <row r="522" spans="4:6" x14ac:dyDescent="0.25">
      <c r="D522" s="126"/>
      <c r="F522" s="128"/>
    </row>
    <row r="523" spans="4:6" x14ac:dyDescent="0.25">
      <c r="D523" s="126"/>
      <c r="F523" s="128"/>
    </row>
    <row r="524" spans="4:6" x14ac:dyDescent="0.25">
      <c r="D524" s="126"/>
      <c r="F524" s="128"/>
    </row>
    <row r="525" spans="4:6" x14ac:dyDescent="0.25">
      <c r="D525" s="126"/>
      <c r="F525" s="128"/>
    </row>
    <row r="526" spans="4:6" x14ac:dyDescent="0.25">
      <c r="D526" s="126"/>
      <c r="F526" s="128"/>
    </row>
    <row r="527" spans="4:6" x14ac:dyDescent="0.25">
      <c r="D527" s="126"/>
      <c r="F527" s="128"/>
    </row>
    <row r="528" spans="4:6" x14ac:dyDescent="0.25">
      <c r="D528" s="126"/>
      <c r="F528" s="128"/>
    </row>
    <row r="529" spans="4:6" x14ac:dyDescent="0.25">
      <c r="D529" s="126"/>
      <c r="F529" s="128"/>
    </row>
    <row r="530" spans="4:6" x14ac:dyDescent="0.25">
      <c r="D530" s="126"/>
      <c r="F530" s="128"/>
    </row>
    <row r="531" spans="4:6" x14ac:dyDescent="0.25">
      <c r="D531" s="126"/>
      <c r="F531" s="128"/>
    </row>
    <row r="532" spans="4:6" x14ac:dyDescent="0.25">
      <c r="D532" s="126"/>
      <c r="F532" s="128"/>
    </row>
    <row r="533" spans="4:6" x14ac:dyDescent="0.25">
      <c r="D533" s="126"/>
      <c r="F533" s="128"/>
    </row>
    <row r="534" spans="4:6" x14ac:dyDescent="0.25">
      <c r="D534" s="126"/>
      <c r="F534" s="128"/>
    </row>
    <row r="535" spans="4:6" x14ac:dyDescent="0.25">
      <c r="D535" s="126"/>
      <c r="F535" s="128"/>
    </row>
    <row r="536" spans="4:6" x14ac:dyDescent="0.25">
      <c r="D536" s="126"/>
      <c r="F536" s="128"/>
    </row>
    <row r="537" spans="4:6" x14ac:dyDescent="0.25">
      <c r="D537" s="126"/>
      <c r="F537" s="128"/>
    </row>
    <row r="538" spans="4:6" x14ac:dyDescent="0.25">
      <c r="D538" s="126"/>
      <c r="F538" s="128"/>
    </row>
    <row r="539" spans="4:6" x14ac:dyDescent="0.25">
      <c r="D539" s="126"/>
      <c r="F539" s="128"/>
    </row>
    <row r="540" spans="4:6" x14ac:dyDescent="0.25">
      <c r="D540" s="126"/>
      <c r="F540" s="128"/>
    </row>
    <row r="541" spans="4:6" x14ac:dyDescent="0.25">
      <c r="D541" s="126"/>
      <c r="F541" s="128"/>
    </row>
    <row r="542" spans="4:6" x14ac:dyDescent="0.25">
      <c r="D542" s="126"/>
      <c r="F542" s="128"/>
    </row>
    <row r="543" spans="4:6" x14ac:dyDescent="0.25">
      <c r="D543" s="126"/>
      <c r="F543" s="128"/>
    </row>
    <row r="544" spans="4:6" x14ac:dyDescent="0.25">
      <c r="D544" s="126"/>
      <c r="F544" s="128"/>
    </row>
    <row r="545" spans="4:6" x14ac:dyDescent="0.25">
      <c r="D545" s="126"/>
      <c r="F545" s="128"/>
    </row>
    <row r="546" spans="4:6" x14ac:dyDescent="0.25">
      <c r="D546" s="126"/>
      <c r="F546" s="128"/>
    </row>
    <row r="547" spans="4:6" x14ac:dyDescent="0.25">
      <c r="D547" s="126"/>
      <c r="F547" s="128"/>
    </row>
    <row r="548" spans="4:6" x14ac:dyDescent="0.25">
      <c r="D548" s="126"/>
      <c r="F548" s="128"/>
    </row>
    <row r="549" spans="4:6" x14ac:dyDescent="0.25">
      <c r="D549" s="126"/>
      <c r="F549" s="128"/>
    </row>
    <row r="550" spans="4:6" x14ac:dyDescent="0.25">
      <c r="D550" s="126"/>
      <c r="F550" s="128"/>
    </row>
    <row r="551" spans="4:6" x14ac:dyDescent="0.25">
      <c r="D551" s="126"/>
      <c r="F551" s="128"/>
    </row>
    <row r="552" spans="4:6" x14ac:dyDescent="0.25">
      <c r="D552" s="126"/>
      <c r="F552" s="128"/>
    </row>
    <row r="553" spans="4:6" x14ac:dyDescent="0.25">
      <c r="D553" s="126"/>
      <c r="F553" s="128"/>
    </row>
    <row r="554" spans="4:6" x14ac:dyDescent="0.25">
      <c r="D554" s="126"/>
      <c r="F554" s="128"/>
    </row>
    <row r="555" spans="4:6" x14ac:dyDescent="0.25">
      <c r="D555" s="126"/>
      <c r="F555" s="128"/>
    </row>
    <row r="556" spans="4:6" x14ac:dyDescent="0.25">
      <c r="D556" s="126"/>
      <c r="F556" s="128"/>
    </row>
    <row r="557" spans="4:6" x14ac:dyDescent="0.25">
      <c r="D557" s="126"/>
      <c r="F557" s="128"/>
    </row>
    <row r="558" spans="4:6" x14ac:dyDescent="0.25">
      <c r="D558" s="126"/>
      <c r="F558" s="128"/>
    </row>
    <row r="559" spans="4:6" x14ac:dyDescent="0.25">
      <c r="D559" s="126"/>
      <c r="F559" s="128"/>
    </row>
    <row r="560" spans="4:6" x14ac:dyDescent="0.25">
      <c r="D560" s="126"/>
      <c r="F560" s="128"/>
    </row>
    <row r="561" spans="4:6" x14ac:dyDescent="0.25">
      <c r="D561" s="126"/>
      <c r="F561" s="128"/>
    </row>
    <row r="562" spans="4:6" x14ac:dyDescent="0.25">
      <c r="D562" s="126"/>
      <c r="F562" s="128"/>
    </row>
    <row r="563" spans="4:6" x14ac:dyDescent="0.25">
      <c r="D563" s="126"/>
      <c r="F563" s="128"/>
    </row>
    <row r="564" spans="4:6" x14ac:dyDescent="0.25">
      <c r="D564" s="126"/>
      <c r="F564" s="128"/>
    </row>
    <row r="565" spans="4:6" x14ac:dyDescent="0.25">
      <c r="D565" s="126"/>
      <c r="F565" s="128"/>
    </row>
    <row r="566" spans="4:6" x14ac:dyDescent="0.25">
      <c r="D566" s="126"/>
      <c r="F566" s="128"/>
    </row>
    <row r="567" spans="4:6" x14ac:dyDescent="0.25">
      <c r="D567" s="126"/>
      <c r="F567" s="128"/>
    </row>
    <row r="568" spans="4:6" x14ac:dyDescent="0.25">
      <c r="D568" s="126"/>
      <c r="F568" s="128"/>
    </row>
    <row r="569" spans="4:6" x14ac:dyDescent="0.25">
      <c r="D569" s="126"/>
      <c r="F569" s="128"/>
    </row>
    <row r="570" spans="4:6" x14ac:dyDescent="0.25">
      <c r="D570" s="126"/>
      <c r="F570" s="128"/>
    </row>
    <row r="571" spans="4:6" x14ac:dyDescent="0.25">
      <c r="D571" s="126"/>
      <c r="F571" s="128"/>
    </row>
    <row r="572" spans="4:6" x14ac:dyDescent="0.25">
      <c r="D572" s="126"/>
      <c r="F572" s="128"/>
    </row>
    <row r="573" spans="4:6" x14ac:dyDescent="0.25">
      <c r="D573" s="126"/>
      <c r="F573" s="128"/>
    </row>
    <row r="574" spans="4:6" x14ac:dyDescent="0.25">
      <c r="D574" s="126"/>
      <c r="F574" s="128"/>
    </row>
    <row r="575" spans="4:6" x14ac:dyDescent="0.25">
      <c r="D575" s="126"/>
      <c r="F575" s="128"/>
    </row>
    <row r="576" spans="4:6" x14ac:dyDescent="0.25">
      <c r="D576" s="126"/>
      <c r="F576" s="128"/>
    </row>
    <row r="577" spans="4:6" x14ac:dyDescent="0.25">
      <c r="D577" s="126"/>
      <c r="F577" s="128"/>
    </row>
    <row r="578" spans="4:6" x14ac:dyDescent="0.25">
      <c r="D578" s="126"/>
      <c r="F578" s="128"/>
    </row>
    <row r="579" spans="4:6" x14ac:dyDescent="0.25">
      <c r="D579" s="126"/>
      <c r="F579" s="128"/>
    </row>
    <row r="580" spans="4:6" x14ac:dyDescent="0.25">
      <c r="D580" s="126"/>
      <c r="F580" s="128"/>
    </row>
    <row r="581" spans="4:6" x14ac:dyDescent="0.25">
      <c r="D581" s="126"/>
      <c r="F581" s="128"/>
    </row>
    <row r="582" spans="4:6" x14ac:dyDescent="0.25">
      <c r="D582" s="126"/>
      <c r="F582" s="128"/>
    </row>
    <row r="583" spans="4:6" x14ac:dyDescent="0.25">
      <c r="D583" s="126"/>
      <c r="F583" s="128"/>
    </row>
    <row r="584" spans="4:6" x14ac:dyDescent="0.25">
      <c r="D584" s="126"/>
      <c r="F584" s="128"/>
    </row>
    <row r="585" spans="4:6" x14ac:dyDescent="0.25">
      <c r="D585" s="126"/>
      <c r="F585" s="128"/>
    </row>
    <row r="586" spans="4:6" x14ac:dyDescent="0.25">
      <c r="D586" s="126"/>
      <c r="F586" s="128"/>
    </row>
    <row r="587" spans="4:6" x14ac:dyDescent="0.25">
      <c r="D587" s="126"/>
      <c r="F587" s="128"/>
    </row>
    <row r="588" spans="4:6" x14ac:dyDescent="0.25">
      <c r="D588" s="126"/>
      <c r="F588" s="128"/>
    </row>
    <row r="589" spans="4:6" x14ac:dyDescent="0.25">
      <c r="D589" s="126"/>
      <c r="F589" s="128"/>
    </row>
    <row r="590" spans="4:6" x14ac:dyDescent="0.25">
      <c r="D590" s="126"/>
      <c r="F590" s="128"/>
    </row>
    <row r="591" spans="4:6" x14ac:dyDescent="0.25">
      <c r="D591" s="126"/>
      <c r="F591" s="128"/>
    </row>
    <row r="592" spans="4:6" x14ac:dyDescent="0.25">
      <c r="D592" s="126"/>
      <c r="F592" s="128"/>
    </row>
    <row r="593" spans="4:6" x14ac:dyDescent="0.25">
      <c r="D593" s="126"/>
      <c r="F593" s="128"/>
    </row>
    <row r="594" spans="4:6" x14ac:dyDescent="0.25">
      <c r="D594" s="126"/>
      <c r="F594" s="128"/>
    </row>
    <row r="595" spans="4:6" x14ac:dyDescent="0.25">
      <c r="D595" s="126"/>
      <c r="F595" s="128"/>
    </row>
    <row r="596" spans="4:6" x14ac:dyDescent="0.25">
      <c r="D596" s="126"/>
      <c r="F596" s="128"/>
    </row>
    <row r="597" spans="4:6" x14ac:dyDescent="0.25">
      <c r="D597" s="126"/>
      <c r="F597" s="128"/>
    </row>
    <row r="598" spans="4:6" x14ac:dyDescent="0.25">
      <c r="D598" s="126"/>
      <c r="F598" s="128"/>
    </row>
    <row r="599" spans="4:6" x14ac:dyDescent="0.25">
      <c r="D599" s="126"/>
      <c r="F599" s="128"/>
    </row>
    <row r="600" spans="4:6" x14ac:dyDescent="0.25">
      <c r="D600" s="126"/>
      <c r="F600" s="128"/>
    </row>
    <row r="601" spans="4:6" x14ac:dyDescent="0.25">
      <c r="D601" s="126"/>
      <c r="F601" s="128"/>
    </row>
    <row r="602" spans="4:6" x14ac:dyDescent="0.25">
      <c r="D602" s="126"/>
      <c r="F602" s="128"/>
    </row>
    <row r="603" spans="4:6" x14ac:dyDescent="0.25">
      <c r="D603" s="126"/>
      <c r="F603" s="128"/>
    </row>
    <row r="604" spans="4:6" x14ac:dyDescent="0.25">
      <c r="D604" s="126"/>
      <c r="F604" s="128"/>
    </row>
    <row r="605" spans="4:6" x14ac:dyDescent="0.25">
      <c r="D605" s="126"/>
      <c r="F605" s="128"/>
    </row>
    <row r="606" spans="4:6" x14ac:dyDescent="0.25">
      <c r="D606" s="126"/>
      <c r="F606" s="128"/>
    </row>
    <row r="607" spans="4:6" x14ac:dyDescent="0.25">
      <c r="D607" s="126"/>
      <c r="F607" s="128"/>
    </row>
    <row r="608" spans="4:6" x14ac:dyDescent="0.25">
      <c r="D608" s="126"/>
      <c r="F608" s="128"/>
    </row>
    <row r="609" spans="4:6" x14ac:dyDescent="0.25">
      <c r="D609" s="126"/>
      <c r="F609" s="128"/>
    </row>
    <row r="610" spans="4:6" x14ac:dyDescent="0.25">
      <c r="D610" s="126"/>
      <c r="F610" s="128"/>
    </row>
    <row r="611" spans="4:6" x14ac:dyDescent="0.25">
      <c r="D611" s="126"/>
      <c r="F611" s="128"/>
    </row>
    <row r="612" spans="4:6" x14ac:dyDescent="0.25">
      <c r="D612" s="126"/>
      <c r="F612" s="128"/>
    </row>
    <row r="613" spans="4:6" x14ac:dyDescent="0.25">
      <c r="D613" s="126"/>
      <c r="F613" s="128"/>
    </row>
    <row r="614" spans="4:6" x14ac:dyDescent="0.25">
      <c r="D614" s="126"/>
      <c r="F614" s="128"/>
    </row>
    <row r="615" spans="4:6" x14ac:dyDescent="0.25">
      <c r="D615" s="126"/>
      <c r="F615" s="128"/>
    </row>
    <row r="616" spans="4:6" x14ac:dyDescent="0.25">
      <c r="D616" s="126"/>
      <c r="F616" s="128"/>
    </row>
    <row r="617" spans="4:6" x14ac:dyDescent="0.25">
      <c r="D617" s="126"/>
      <c r="F617" s="128"/>
    </row>
    <row r="618" spans="4:6" x14ac:dyDescent="0.25">
      <c r="D618" s="126"/>
      <c r="F618" s="128"/>
    </row>
    <row r="619" spans="4:6" x14ac:dyDescent="0.25">
      <c r="D619" s="126"/>
      <c r="F619" s="128"/>
    </row>
    <row r="620" spans="4:6" x14ac:dyDescent="0.25">
      <c r="D620" s="126"/>
      <c r="F620" s="128"/>
    </row>
    <row r="621" spans="4:6" x14ac:dyDescent="0.25">
      <c r="D621" s="126"/>
      <c r="F621" s="128"/>
    </row>
    <row r="622" spans="4:6" x14ac:dyDescent="0.25">
      <c r="D622" s="126"/>
      <c r="F622" s="128"/>
    </row>
    <row r="623" spans="4:6" x14ac:dyDescent="0.25">
      <c r="D623" s="126"/>
      <c r="F623" s="128"/>
    </row>
    <row r="624" spans="4:6" x14ac:dyDescent="0.25">
      <c r="D624" s="126"/>
      <c r="F624" s="128"/>
    </row>
    <row r="625" spans="4:6" x14ac:dyDescent="0.25">
      <c r="D625" s="126"/>
      <c r="F625" s="128"/>
    </row>
    <row r="626" spans="4:6" x14ac:dyDescent="0.25">
      <c r="D626" s="126"/>
      <c r="F626" s="128"/>
    </row>
    <row r="627" spans="4:6" x14ac:dyDescent="0.25">
      <c r="D627" s="126"/>
      <c r="F627" s="128"/>
    </row>
    <row r="628" spans="4:6" x14ac:dyDescent="0.25">
      <c r="D628" s="126"/>
      <c r="F628" s="128"/>
    </row>
    <row r="629" spans="4:6" x14ac:dyDescent="0.25">
      <c r="D629" s="126"/>
      <c r="F629" s="128"/>
    </row>
    <row r="630" spans="4:6" x14ac:dyDescent="0.25">
      <c r="D630" s="126"/>
      <c r="F630" s="128"/>
    </row>
    <row r="631" spans="4:6" x14ac:dyDescent="0.25">
      <c r="D631" s="126"/>
      <c r="F631" s="128"/>
    </row>
    <row r="632" spans="4:6" x14ac:dyDescent="0.25">
      <c r="D632" s="126"/>
      <c r="F632" s="128"/>
    </row>
    <row r="633" spans="4:6" x14ac:dyDescent="0.25">
      <c r="D633" s="126"/>
      <c r="F633" s="128"/>
    </row>
    <row r="634" spans="4:6" x14ac:dyDescent="0.25">
      <c r="D634" s="126"/>
      <c r="F634" s="128"/>
    </row>
    <row r="635" spans="4:6" x14ac:dyDescent="0.25">
      <c r="D635" s="126"/>
      <c r="F635" s="128"/>
    </row>
    <row r="636" spans="4:6" x14ac:dyDescent="0.25">
      <c r="D636" s="126"/>
      <c r="F636" s="128"/>
    </row>
    <row r="637" spans="4:6" x14ac:dyDescent="0.25">
      <c r="D637" s="126"/>
      <c r="F637" s="128"/>
    </row>
    <row r="638" spans="4:6" x14ac:dyDescent="0.25">
      <c r="D638" s="126"/>
      <c r="F638" s="128"/>
    </row>
    <row r="639" spans="4:6" x14ac:dyDescent="0.25">
      <c r="D639" s="126"/>
      <c r="F639" s="128"/>
    </row>
    <row r="640" spans="4:6" x14ac:dyDescent="0.25">
      <c r="D640" s="126"/>
      <c r="F640" s="128"/>
    </row>
    <row r="641" spans="4:6" x14ac:dyDescent="0.25">
      <c r="D641" s="126"/>
      <c r="F641" s="128"/>
    </row>
    <row r="642" spans="4:6" x14ac:dyDescent="0.25">
      <c r="D642" s="126"/>
      <c r="F642" s="128"/>
    </row>
    <row r="643" spans="4:6" x14ac:dyDescent="0.25">
      <c r="D643" s="126"/>
      <c r="F643" s="128"/>
    </row>
    <row r="644" spans="4:6" x14ac:dyDescent="0.25">
      <c r="D644" s="126"/>
      <c r="F644" s="128"/>
    </row>
    <row r="645" spans="4:6" x14ac:dyDescent="0.25">
      <c r="D645" s="126"/>
      <c r="F645" s="128"/>
    </row>
    <row r="646" spans="4:6" x14ac:dyDescent="0.25">
      <c r="D646" s="126"/>
      <c r="F646" s="128"/>
    </row>
    <row r="647" spans="4:6" x14ac:dyDescent="0.25">
      <c r="D647" s="126"/>
      <c r="F647" s="128"/>
    </row>
    <row r="648" spans="4:6" x14ac:dyDescent="0.25">
      <c r="D648" s="126"/>
      <c r="F648" s="128"/>
    </row>
    <row r="649" spans="4:6" x14ac:dyDescent="0.25">
      <c r="D649" s="126"/>
      <c r="F649" s="128"/>
    </row>
    <row r="650" spans="4:6" x14ac:dyDescent="0.25">
      <c r="D650" s="126"/>
      <c r="F650" s="128"/>
    </row>
    <row r="651" spans="4:6" x14ac:dyDescent="0.25">
      <c r="D651" s="126"/>
      <c r="F651" s="128"/>
    </row>
    <row r="652" spans="4:6" x14ac:dyDescent="0.25">
      <c r="D652" s="126"/>
      <c r="F652" s="128"/>
    </row>
    <row r="653" spans="4:6" x14ac:dyDescent="0.25">
      <c r="D653" s="126"/>
      <c r="F653" s="128"/>
    </row>
    <row r="654" spans="4:6" x14ac:dyDescent="0.25">
      <c r="D654" s="126"/>
      <c r="F654" s="128"/>
    </row>
    <row r="655" spans="4:6" x14ac:dyDescent="0.25">
      <c r="D655" s="126"/>
      <c r="F655" s="128"/>
    </row>
    <row r="656" spans="4:6" x14ac:dyDescent="0.25">
      <c r="D656" s="126"/>
      <c r="F656" s="128"/>
    </row>
    <row r="657" spans="4:6" x14ac:dyDescent="0.25">
      <c r="D657" s="126"/>
      <c r="F657" s="128"/>
    </row>
    <row r="658" spans="4:6" x14ac:dyDescent="0.25">
      <c r="D658" s="126"/>
      <c r="F658" s="128"/>
    </row>
    <row r="659" spans="4:6" x14ac:dyDescent="0.25">
      <c r="D659" s="126"/>
      <c r="F659" s="128"/>
    </row>
    <row r="660" spans="4:6" x14ac:dyDescent="0.25">
      <c r="D660" s="126"/>
      <c r="F660" s="128"/>
    </row>
    <row r="661" spans="4:6" x14ac:dyDescent="0.25">
      <c r="D661" s="126"/>
      <c r="F661" s="128"/>
    </row>
    <row r="662" spans="4:6" x14ac:dyDescent="0.25">
      <c r="D662" s="126"/>
      <c r="F662" s="128"/>
    </row>
    <row r="663" spans="4:6" x14ac:dyDescent="0.25">
      <c r="D663" s="126"/>
      <c r="F663" s="128"/>
    </row>
    <row r="664" spans="4:6" x14ac:dyDescent="0.25">
      <c r="D664" s="126"/>
      <c r="F664" s="128"/>
    </row>
    <row r="665" spans="4:6" x14ac:dyDescent="0.25">
      <c r="D665" s="126"/>
      <c r="F665" s="128"/>
    </row>
    <row r="666" spans="4:6" x14ac:dyDescent="0.25">
      <c r="D666" s="126"/>
      <c r="F666" s="128"/>
    </row>
    <row r="667" spans="4:6" x14ac:dyDescent="0.25">
      <c r="D667" s="126"/>
      <c r="F667" s="128"/>
    </row>
    <row r="668" spans="4:6" x14ac:dyDescent="0.25">
      <c r="D668" s="126"/>
      <c r="F668" s="128"/>
    </row>
    <row r="669" spans="4:6" x14ac:dyDescent="0.25">
      <c r="D669" s="126"/>
      <c r="F669" s="128"/>
    </row>
    <row r="670" spans="4:6" x14ac:dyDescent="0.25">
      <c r="D670" s="126"/>
      <c r="F670" s="128"/>
    </row>
    <row r="671" spans="4:6" x14ac:dyDescent="0.25">
      <c r="D671" s="126"/>
      <c r="F671" s="128"/>
    </row>
    <row r="672" spans="4:6" x14ac:dyDescent="0.25">
      <c r="D672" s="126"/>
      <c r="F672" s="128"/>
    </row>
    <row r="673" spans="4:6" x14ac:dyDescent="0.25">
      <c r="D673" s="126"/>
      <c r="F673" s="128"/>
    </row>
    <row r="674" spans="4:6" x14ac:dyDescent="0.25">
      <c r="D674" s="126"/>
      <c r="F674" s="128"/>
    </row>
    <row r="675" spans="4:6" x14ac:dyDescent="0.25">
      <c r="D675" s="126"/>
      <c r="F675" s="128"/>
    </row>
    <row r="676" spans="4:6" x14ac:dyDescent="0.25">
      <c r="D676" s="126"/>
      <c r="F676" s="128"/>
    </row>
    <row r="677" spans="4:6" x14ac:dyDescent="0.25">
      <c r="D677" s="126"/>
      <c r="F677" s="128"/>
    </row>
    <row r="678" spans="4:6" x14ac:dyDescent="0.25">
      <c r="D678" s="126"/>
      <c r="F678" s="128"/>
    </row>
    <row r="679" spans="4:6" x14ac:dyDescent="0.25">
      <c r="D679" s="126"/>
      <c r="F679" s="128"/>
    </row>
    <row r="680" spans="4:6" x14ac:dyDescent="0.25">
      <c r="D680" s="126"/>
      <c r="F680" s="128"/>
    </row>
    <row r="681" spans="4:6" x14ac:dyDescent="0.25">
      <c r="D681" s="126"/>
      <c r="F681" s="128"/>
    </row>
    <row r="682" spans="4:6" x14ac:dyDescent="0.25">
      <c r="D682" s="126"/>
      <c r="F682" s="128"/>
    </row>
    <row r="683" spans="4:6" x14ac:dyDescent="0.25">
      <c r="D683" s="126"/>
      <c r="F683" s="128"/>
    </row>
    <row r="684" spans="4:6" x14ac:dyDescent="0.25">
      <c r="D684" s="126"/>
      <c r="F684" s="128"/>
    </row>
    <row r="685" spans="4:6" x14ac:dyDescent="0.25">
      <c r="D685" s="126"/>
      <c r="F685" s="128"/>
    </row>
    <row r="686" spans="4:6" x14ac:dyDescent="0.25">
      <c r="D686" s="126"/>
      <c r="F686" s="128"/>
    </row>
    <row r="687" spans="4:6" x14ac:dyDescent="0.25">
      <c r="D687" s="126"/>
      <c r="F687" s="128"/>
    </row>
    <row r="688" spans="4:6" x14ac:dyDescent="0.25">
      <c r="D688" s="126"/>
      <c r="F688" s="128"/>
    </row>
    <row r="689" spans="4:6" x14ac:dyDescent="0.25">
      <c r="D689" s="126"/>
      <c r="F689" s="128"/>
    </row>
    <row r="690" spans="4:6" x14ac:dyDescent="0.25">
      <c r="D690" s="126"/>
      <c r="F690" s="128"/>
    </row>
    <row r="691" spans="4:6" x14ac:dyDescent="0.25">
      <c r="D691" s="126"/>
      <c r="F691" s="128"/>
    </row>
    <row r="692" spans="4:6" x14ac:dyDescent="0.25">
      <c r="D692" s="126"/>
      <c r="F692" s="128"/>
    </row>
    <row r="693" spans="4:6" x14ac:dyDescent="0.25">
      <c r="D693" s="126"/>
      <c r="F693" s="128"/>
    </row>
    <row r="694" spans="4:6" x14ac:dyDescent="0.25">
      <c r="D694" s="126"/>
      <c r="F694" s="128"/>
    </row>
    <row r="695" spans="4:6" x14ac:dyDescent="0.25">
      <c r="D695" s="126"/>
      <c r="F695" s="128"/>
    </row>
    <row r="696" spans="4:6" x14ac:dyDescent="0.25">
      <c r="D696" s="126"/>
      <c r="F696" s="128"/>
    </row>
    <row r="697" spans="4:6" x14ac:dyDescent="0.25">
      <c r="D697" s="126"/>
      <c r="F697" s="128"/>
    </row>
    <row r="698" spans="4:6" x14ac:dyDescent="0.25">
      <c r="D698" s="126"/>
      <c r="F698" s="128"/>
    </row>
    <row r="699" spans="4:6" x14ac:dyDescent="0.25">
      <c r="D699" s="126"/>
      <c r="F699" s="128"/>
    </row>
    <row r="700" spans="4:6" x14ac:dyDescent="0.25">
      <c r="D700" s="126"/>
      <c r="F700" s="128"/>
    </row>
    <row r="701" spans="4:6" x14ac:dyDescent="0.25">
      <c r="D701" s="126"/>
      <c r="F701" s="128"/>
    </row>
    <row r="702" spans="4:6" x14ac:dyDescent="0.25">
      <c r="D702" s="126"/>
      <c r="F702" s="128"/>
    </row>
    <row r="703" spans="4:6" x14ac:dyDescent="0.25">
      <c r="D703" s="126"/>
      <c r="F703" s="128"/>
    </row>
    <row r="704" spans="4:6" x14ac:dyDescent="0.25">
      <c r="D704" s="126"/>
      <c r="F704" s="128"/>
    </row>
    <row r="705" spans="4:6" x14ac:dyDescent="0.25">
      <c r="D705" s="126"/>
      <c r="F705" s="128"/>
    </row>
    <row r="706" spans="4:6" x14ac:dyDescent="0.25">
      <c r="D706" s="126"/>
      <c r="F706" s="128"/>
    </row>
    <row r="707" spans="4:6" x14ac:dyDescent="0.25">
      <c r="D707" s="126"/>
      <c r="F707" s="128"/>
    </row>
    <row r="708" spans="4:6" x14ac:dyDescent="0.25">
      <c r="D708" s="126"/>
      <c r="F708" s="128"/>
    </row>
    <row r="709" spans="4:6" x14ac:dyDescent="0.25">
      <c r="D709" s="126"/>
      <c r="F709" s="128"/>
    </row>
    <row r="710" spans="4:6" x14ac:dyDescent="0.25">
      <c r="D710" s="126"/>
      <c r="F710" s="128"/>
    </row>
    <row r="711" spans="4:6" x14ac:dyDescent="0.25">
      <c r="D711" s="126"/>
      <c r="F711" s="128"/>
    </row>
    <row r="712" spans="4:6" x14ac:dyDescent="0.25">
      <c r="D712" s="126"/>
      <c r="F712" s="128"/>
    </row>
    <row r="713" spans="4:6" x14ac:dyDescent="0.25">
      <c r="D713" s="126"/>
      <c r="F713" s="128"/>
    </row>
    <row r="714" spans="4:6" x14ac:dyDescent="0.25">
      <c r="D714" s="126"/>
      <c r="F714" s="128"/>
    </row>
    <row r="715" spans="4:6" x14ac:dyDescent="0.25">
      <c r="D715" s="126"/>
      <c r="F715" s="128"/>
    </row>
    <row r="716" spans="4:6" x14ac:dyDescent="0.25">
      <c r="D716" s="126"/>
      <c r="F716" s="128"/>
    </row>
    <row r="717" spans="4:6" x14ac:dyDescent="0.25">
      <c r="D717" s="126"/>
      <c r="F717" s="128"/>
    </row>
    <row r="718" spans="4:6" x14ac:dyDescent="0.25">
      <c r="D718" s="126"/>
      <c r="F718" s="128"/>
    </row>
    <row r="719" spans="4:6" x14ac:dyDescent="0.25">
      <c r="D719" s="126"/>
      <c r="F719" s="128"/>
    </row>
    <row r="720" spans="4:6" x14ac:dyDescent="0.25">
      <c r="D720" s="126"/>
      <c r="F720" s="128"/>
    </row>
    <row r="721" spans="4:6" x14ac:dyDescent="0.25">
      <c r="D721" s="126"/>
      <c r="F721" s="128"/>
    </row>
    <row r="722" spans="4:6" x14ac:dyDescent="0.25">
      <c r="D722" s="126"/>
      <c r="F722" s="128"/>
    </row>
    <row r="723" spans="4:6" x14ac:dyDescent="0.25">
      <c r="D723" s="126"/>
      <c r="F723" s="128"/>
    </row>
    <row r="724" spans="4:6" x14ac:dyDescent="0.25">
      <c r="D724" s="126"/>
      <c r="F724" s="128"/>
    </row>
    <row r="725" spans="4:6" x14ac:dyDescent="0.25">
      <c r="D725" s="126"/>
      <c r="F725" s="128"/>
    </row>
    <row r="726" spans="4:6" x14ac:dyDescent="0.25">
      <c r="D726" s="126"/>
      <c r="F726" s="128"/>
    </row>
    <row r="727" spans="4:6" x14ac:dyDescent="0.25">
      <c r="D727" s="126"/>
      <c r="F727" s="128"/>
    </row>
    <row r="728" spans="4:6" x14ac:dyDescent="0.25">
      <c r="D728" s="126"/>
      <c r="F728" s="128"/>
    </row>
    <row r="729" spans="4:6" x14ac:dyDescent="0.25">
      <c r="D729" s="126"/>
      <c r="F729" s="128"/>
    </row>
    <row r="730" spans="4:6" x14ac:dyDescent="0.25">
      <c r="D730" s="126"/>
      <c r="F730" s="128"/>
    </row>
    <row r="731" spans="4:6" x14ac:dyDescent="0.25">
      <c r="D731" s="126"/>
      <c r="F731" s="128"/>
    </row>
    <row r="732" spans="4:6" x14ac:dyDescent="0.25">
      <c r="D732" s="126"/>
      <c r="F732" s="128"/>
    </row>
    <row r="733" spans="4:6" x14ac:dyDescent="0.25">
      <c r="D733" s="126"/>
      <c r="F733" s="128"/>
    </row>
    <row r="734" spans="4:6" x14ac:dyDescent="0.25">
      <c r="D734" s="126"/>
      <c r="F734" s="128"/>
    </row>
    <row r="735" spans="4:6" x14ac:dyDescent="0.25">
      <c r="D735" s="126"/>
      <c r="F735" s="128"/>
    </row>
    <row r="736" spans="4:6" x14ac:dyDescent="0.25">
      <c r="D736" s="126"/>
      <c r="F736" s="128"/>
    </row>
    <row r="737" spans="4:6" x14ac:dyDescent="0.25">
      <c r="D737" s="126"/>
      <c r="F737" s="128"/>
    </row>
    <row r="738" spans="4:6" x14ac:dyDescent="0.25">
      <c r="D738" s="126"/>
      <c r="F738" s="128"/>
    </row>
    <row r="739" spans="4:6" x14ac:dyDescent="0.25">
      <c r="D739" s="126"/>
      <c r="F739" s="128"/>
    </row>
    <row r="740" spans="4:6" x14ac:dyDescent="0.25">
      <c r="D740" s="126"/>
      <c r="F740" s="128"/>
    </row>
    <row r="741" spans="4:6" x14ac:dyDescent="0.25">
      <c r="D741" s="126"/>
      <c r="F741" s="128"/>
    </row>
    <row r="742" spans="4:6" x14ac:dyDescent="0.25">
      <c r="D742" s="126"/>
      <c r="F742" s="128"/>
    </row>
    <row r="743" spans="4:6" x14ac:dyDescent="0.25">
      <c r="D743" s="126"/>
      <c r="F743" s="128"/>
    </row>
    <row r="744" spans="4:6" x14ac:dyDescent="0.25">
      <c r="D744" s="126"/>
      <c r="F744" s="128"/>
    </row>
    <row r="745" spans="4:6" x14ac:dyDescent="0.25">
      <c r="D745" s="126"/>
      <c r="F745" s="128"/>
    </row>
    <row r="746" spans="4:6" x14ac:dyDescent="0.25">
      <c r="D746" s="126"/>
      <c r="F746" s="128"/>
    </row>
    <row r="747" spans="4:6" x14ac:dyDescent="0.25">
      <c r="D747" s="126"/>
      <c r="F747" s="128"/>
    </row>
    <row r="748" spans="4:6" x14ac:dyDescent="0.25">
      <c r="D748" s="126"/>
      <c r="F748" s="128"/>
    </row>
    <row r="749" spans="4:6" x14ac:dyDescent="0.25">
      <c r="D749" s="126"/>
      <c r="F749" s="128"/>
    </row>
    <row r="750" spans="4:6" x14ac:dyDescent="0.25">
      <c r="D750" s="126"/>
      <c r="F750" s="128"/>
    </row>
    <row r="751" spans="4:6" x14ac:dyDescent="0.25">
      <c r="D751" s="126"/>
      <c r="F751" s="128"/>
    </row>
    <row r="752" spans="4:6" x14ac:dyDescent="0.25">
      <c r="D752" s="126"/>
      <c r="F752" s="128"/>
    </row>
    <row r="753" spans="4:6" x14ac:dyDescent="0.25">
      <c r="D753" s="126"/>
      <c r="F753" s="128"/>
    </row>
    <row r="754" spans="4:6" x14ac:dyDescent="0.25">
      <c r="D754" s="126"/>
      <c r="F754" s="128"/>
    </row>
    <row r="755" spans="4:6" x14ac:dyDescent="0.25">
      <c r="D755" s="126"/>
      <c r="F755" s="128"/>
    </row>
    <row r="756" spans="4:6" x14ac:dyDescent="0.25">
      <c r="D756" s="126"/>
      <c r="F756" s="128"/>
    </row>
    <row r="757" spans="4:6" x14ac:dyDescent="0.25">
      <c r="D757" s="126"/>
      <c r="F757" s="128"/>
    </row>
    <row r="758" spans="4:6" x14ac:dyDescent="0.25">
      <c r="D758" s="126"/>
      <c r="F758" s="128"/>
    </row>
    <row r="759" spans="4:6" x14ac:dyDescent="0.25">
      <c r="D759" s="126"/>
      <c r="F759" s="128"/>
    </row>
    <row r="760" spans="4:6" x14ac:dyDescent="0.25">
      <c r="D760" s="126"/>
      <c r="F760" s="128"/>
    </row>
    <row r="761" spans="4:6" x14ac:dyDescent="0.25">
      <c r="D761" s="126"/>
      <c r="F761" s="128"/>
    </row>
    <row r="762" spans="4:6" x14ac:dyDescent="0.25">
      <c r="D762" s="126"/>
      <c r="F762" s="128"/>
    </row>
    <row r="763" spans="4:6" x14ac:dyDescent="0.25">
      <c r="D763" s="126"/>
      <c r="F763" s="128"/>
    </row>
    <row r="764" spans="4:6" x14ac:dyDescent="0.25">
      <c r="D764" s="126"/>
      <c r="F764" s="128"/>
    </row>
    <row r="765" spans="4:6" x14ac:dyDescent="0.25">
      <c r="D765" s="126"/>
      <c r="F765" s="128"/>
    </row>
    <row r="766" spans="4:6" x14ac:dyDescent="0.25">
      <c r="D766" s="126"/>
      <c r="F766" s="128"/>
    </row>
    <row r="767" spans="4:6" x14ac:dyDescent="0.25">
      <c r="D767" s="126"/>
      <c r="F767" s="128"/>
    </row>
    <row r="768" spans="4:6" x14ac:dyDescent="0.25">
      <c r="D768" s="126"/>
      <c r="F768" s="128"/>
    </row>
    <row r="769" spans="4:6" x14ac:dyDescent="0.25">
      <c r="D769" s="126"/>
      <c r="F769" s="128"/>
    </row>
    <row r="770" spans="4:6" x14ac:dyDescent="0.25">
      <c r="D770" s="126"/>
      <c r="F770" s="128"/>
    </row>
    <row r="771" spans="4:6" x14ac:dyDescent="0.25">
      <c r="D771" s="126"/>
      <c r="F771" s="128"/>
    </row>
    <row r="772" spans="4:6" x14ac:dyDescent="0.25">
      <c r="D772" s="126"/>
      <c r="F772" s="128"/>
    </row>
    <row r="773" spans="4:6" x14ac:dyDescent="0.25">
      <c r="D773" s="126"/>
      <c r="F773" s="128"/>
    </row>
    <row r="774" spans="4:6" x14ac:dyDescent="0.25">
      <c r="D774" s="126"/>
      <c r="F774" s="128"/>
    </row>
    <row r="775" spans="4:6" x14ac:dyDescent="0.25">
      <c r="D775" s="126"/>
      <c r="F775" s="128"/>
    </row>
    <row r="776" spans="4:6" x14ac:dyDescent="0.25">
      <c r="D776" s="126"/>
      <c r="F776" s="128"/>
    </row>
    <row r="777" spans="4:6" x14ac:dyDescent="0.25">
      <c r="D777" s="126"/>
      <c r="F777" s="128"/>
    </row>
    <row r="778" spans="4:6" x14ac:dyDescent="0.25">
      <c r="D778" s="126"/>
      <c r="F778" s="128"/>
    </row>
    <row r="779" spans="4:6" x14ac:dyDescent="0.25">
      <c r="D779" s="126"/>
      <c r="F779" s="128"/>
    </row>
    <row r="780" spans="4:6" x14ac:dyDescent="0.25">
      <c r="D780" s="126"/>
      <c r="F780" s="128"/>
    </row>
    <row r="781" spans="4:6" x14ac:dyDescent="0.25">
      <c r="D781" s="126"/>
      <c r="F781" s="128"/>
    </row>
    <row r="782" spans="4:6" x14ac:dyDescent="0.25">
      <c r="D782" s="126"/>
      <c r="F782" s="128"/>
    </row>
    <row r="783" spans="4:6" x14ac:dyDescent="0.25">
      <c r="D783" s="126"/>
      <c r="F783" s="128"/>
    </row>
    <row r="784" spans="4:6" x14ac:dyDescent="0.25">
      <c r="D784" s="126"/>
      <c r="F784" s="128"/>
    </row>
    <row r="785" spans="4:6" x14ac:dyDescent="0.25">
      <c r="D785" s="126"/>
      <c r="F785" s="128"/>
    </row>
    <row r="786" spans="4:6" x14ac:dyDescent="0.25">
      <c r="D786" s="126"/>
      <c r="F786" s="128"/>
    </row>
    <row r="787" spans="4:6" x14ac:dyDescent="0.25">
      <c r="D787" s="126"/>
      <c r="F787" s="128"/>
    </row>
    <row r="788" spans="4:6" x14ac:dyDescent="0.25">
      <c r="D788" s="126"/>
      <c r="F788" s="128"/>
    </row>
    <row r="789" spans="4:6" x14ac:dyDescent="0.25">
      <c r="D789" s="126"/>
      <c r="F789" s="128"/>
    </row>
    <row r="790" spans="4:6" x14ac:dyDescent="0.25">
      <c r="D790" s="126"/>
      <c r="F790" s="128"/>
    </row>
    <row r="791" spans="4:6" x14ac:dyDescent="0.25">
      <c r="D791" s="126"/>
      <c r="F791" s="128"/>
    </row>
    <row r="792" spans="4:6" x14ac:dyDescent="0.25">
      <c r="D792" s="126"/>
      <c r="F792" s="128"/>
    </row>
    <row r="793" spans="4:6" x14ac:dyDescent="0.25">
      <c r="D793" s="126"/>
      <c r="F793" s="128"/>
    </row>
    <row r="794" spans="4:6" x14ac:dyDescent="0.25">
      <c r="D794" s="126"/>
      <c r="F794" s="128"/>
    </row>
    <row r="795" spans="4:6" x14ac:dyDescent="0.25">
      <c r="D795" s="126"/>
      <c r="F795" s="128"/>
    </row>
    <row r="796" spans="4:6" x14ac:dyDescent="0.25">
      <c r="D796" s="126"/>
      <c r="F796" s="128"/>
    </row>
    <row r="797" spans="4:6" x14ac:dyDescent="0.25">
      <c r="D797" s="126"/>
      <c r="F797" s="128"/>
    </row>
    <row r="798" spans="4:6" x14ac:dyDescent="0.25">
      <c r="D798" s="126"/>
      <c r="F798" s="128"/>
    </row>
    <row r="799" spans="4:6" x14ac:dyDescent="0.25">
      <c r="D799" s="126"/>
      <c r="F799" s="128"/>
    </row>
    <row r="800" spans="4:6" x14ac:dyDescent="0.25">
      <c r="D800" s="126"/>
      <c r="F800" s="128"/>
    </row>
    <row r="801" spans="4:6" x14ac:dyDescent="0.25">
      <c r="D801" s="126"/>
      <c r="F801" s="128"/>
    </row>
    <row r="802" spans="4:6" x14ac:dyDescent="0.25">
      <c r="D802" s="126"/>
      <c r="F802" s="128"/>
    </row>
    <row r="803" spans="4:6" x14ac:dyDescent="0.25">
      <c r="D803" s="126"/>
      <c r="F803" s="128"/>
    </row>
    <row r="804" spans="4:6" x14ac:dyDescent="0.25">
      <c r="D804" s="126"/>
      <c r="F804" s="128"/>
    </row>
    <row r="805" spans="4:6" x14ac:dyDescent="0.25">
      <c r="D805" s="126"/>
      <c r="F805" s="128"/>
    </row>
    <row r="806" spans="4:6" x14ac:dyDescent="0.25">
      <c r="D806" s="126"/>
      <c r="F806" s="128"/>
    </row>
    <row r="807" spans="4:6" x14ac:dyDescent="0.25">
      <c r="D807" s="126"/>
      <c r="F807" s="128"/>
    </row>
    <row r="808" spans="4:6" x14ac:dyDescent="0.25">
      <c r="D808" s="126"/>
      <c r="F808" s="128"/>
    </row>
    <row r="809" spans="4:6" x14ac:dyDescent="0.25">
      <c r="D809" s="126"/>
      <c r="F809" s="128"/>
    </row>
    <row r="810" spans="4:6" x14ac:dyDescent="0.25">
      <c r="D810" s="126"/>
      <c r="F810" s="128"/>
    </row>
    <row r="811" spans="4:6" x14ac:dyDescent="0.25">
      <c r="D811" s="126"/>
      <c r="F811" s="128"/>
    </row>
    <row r="812" spans="4:6" x14ac:dyDescent="0.25">
      <c r="D812" s="126"/>
      <c r="F812" s="128"/>
    </row>
    <row r="813" spans="4:6" x14ac:dyDescent="0.25">
      <c r="D813" s="126"/>
      <c r="F813" s="128"/>
    </row>
    <row r="814" spans="4:6" x14ac:dyDescent="0.25">
      <c r="D814" s="126"/>
      <c r="F814" s="128"/>
    </row>
    <row r="815" spans="4:6" x14ac:dyDescent="0.25">
      <c r="D815" s="126"/>
      <c r="F815" s="128"/>
    </row>
    <row r="816" spans="4:6" x14ac:dyDescent="0.25">
      <c r="D816" s="126"/>
      <c r="F816" s="128"/>
    </row>
    <row r="817" spans="4:6" x14ac:dyDescent="0.25">
      <c r="D817" s="126"/>
      <c r="F817" s="128"/>
    </row>
    <row r="818" spans="4:6" x14ac:dyDescent="0.25">
      <c r="D818" s="126"/>
      <c r="F818" s="128"/>
    </row>
    <row r="819" spans="4:6" x14ac:dyDescent="0.25">
      <c r="D819" s="126"/>
      <c r="F819" s="128"/>
    </row>
    <row r="820" spans="4:6" x14ac:dyDescent="0.25">
      <c r="D820" s="126"/>
      <c r="F820" s="128"/>
    </row>
    <row r="821" spans="4:6" x14ac:dyDescent="0.25">
      <c r="D821" s="126"/>
      <c r="F821" s="128"/>
    </row>
    <row r="822" spans="4:6" x14ac:dyDescent="0.25">
      <c r="D822" s="126"/>
      <c r="F822" s="128"/>
    </row>
    <row r="823" spans="4:6" x14ac:dyDescent="0.25">
      <c r="D823" s="126"/>
      <c r="F823" s="128"/>
    </row>
    <row r="824" spans="4:6" x14ac:dyDescent="0.25">
      <c r="D824" s="126"/>
      <c r="F824" s="128"/>
    </row>
    <row r="825" spans="4:6" x14ac:dyDescent="0.25">
      <c r="D825" s="126"/>
      <c r="F825" s="128"/>
    </row>
    <row r="826" spans="4:6" x14ac:dyDescent="0.25">
      <c r="D826" s="126"/>
      <c r="F826" s="128"/>
    </row>
    <row r="827" spans="4:6" x14ac:dyDescent="0.25">
      <c r="D827" s="126"/>
      <c r="F827" s="128"/>
    </row>
    <row r="828" spans="4:6" x14ac:dyDescent="0.25">
      <c r="D828" s="126"/>
      <c r="F828" s="128"/>
    </row>
    <row r="829" spans="4:6" x14ac:dyDescent="0.25">
      <c r="D829" s="126"/>
      <c r="F829" s="128"/>
    </row>
    <row r="830" spans="4:6" x14ac:dyDescent="0.25">
      <c r="D830" s="126"/>
      <c r="F830" s="128"/>
    </row>
    <row r="831" spans="4:6" x14ac:dyDescent="0.25">
      <c r="D831" s="126"/>
      <c r="F831" s="128"/>
    </row>
    <row r="832" spans="4:6" x14ac:dyDescent="0.25">
      <c r="D832" s="126"/>
      <c r="F832" s="128"/>
    </row>
    <row r="833" spans="4:6" x14ac:dyDescent="0.25">
      <c r="D833" s="126"/>
      <c r="F833" s="128"/>
    </row>
    <row r="834" spans="4:6" x14ac:dyDescent="0.25">
      <c r="D834" s="126"/>
      <c r="F834" s="128"/>
    </row>
    <row r="835" spans="4:6" x14ac:dyDescent="0.25">
      <c r="D835" s="126"/>
      <c r="F835" s="128"/>
    </row>
    <row r="836" spans="4:6" x14ac:dyDescent="0.25">
      <c r="D836" s="126"/>
      <c r="F836" s="128"/>
    </row>
    <row r="837" spans="4:6" x14ac:dyDescent="0.25">
      <c r="D837" s="126"/>
      <c r="F837" s="128"/>
    </row>
    <row r="838" spans="4:6" x14ac:dyDescent="0.25">
      <c r="D838" s="126"/>
      <c r="F838" s="128"/>
    </row>
    <row r="839" spans="4:6" x14ac:dyDescent="0.25">
      <c r="D839" s="126"/>
      <c r="F839" s="128"/>
    </row>
    <row r="840" spans="4:6" x14ac:dyDescent="0.25">
      <c r="D840" s="126"/>
      <c r="F840" s="128"/>
    </row>
    <row r="841" spans="4:6" x14ac:dyDescent="0.25">
      <c r="D841" s="126"/>
      <c r="F841" s="128"/>
    </row>
    <row r="842" spans="4:6" x14ac:dyDescent="0.25">
      <c r="D842" s="126"/>
      <c r="F842" s="128"/>
    </row>
    <row r="843" spans="4:6" x14ac:dyDescent="0.25">
      <c r="D843" s="126"/>
      <c r="F843" s="128"/>
    </row>
    <row r="844" spans="4:6" x14ac:dyDescent="0.25">
      <c r="D844" s="126"/>
      <c r="F844" s="128"/>
    </row>
    <row r="845" spans="4:6" x14ac:dyDescent="0.25">
      <c r="D845" s="126"/>
      <c r="F845" s="128"/>
    </row>
    <row r="846" spans="4:6" x14ac:dyDescent="0.25">
      <c r="D846" s="126"/>
      <c r="F846" s="128"/>
    </row>
    <row r="847" spans="4:6" x14ac:dyDescent="0.25">
      <c r="D847" s="126"/>
      <c r="F847" s="128"/>
    </row>
    <row r="848" spans="4:6" x14ac:dyDescent="0.25">
      <c r="D848" s="126"/>
      <c r="F848" s="128"/>
    </row>
    <row r="849" spans="4:6" x14ac:dyDescent="0.25">
      <c r="D849" s="126"/>
      <c r="F849" s="128"/>
    </row>
    <row r="850" spans="4:6" x14ac:dyDescent="0.25">
      <c r="D850" s="126"/>
      <c r="F850" s="128"/>
    </row>
    <row r="851" spans="4:6" x14ac:dyDescent="0.25">
      <c r="D851" s="126"/>
      <c r="F851" s="128"/>
    </row>
    <row r="852" spans="4:6" x14ac:dyDescent="0.25">
      <c r="D852" s="126"/>
      <c r="F852" s="128"/>
    </row>
    <row r="853" spans="4:6" x14ac:dyDescent="0.25">
      <c r="D853" s="126"/>
      <c r="F853" s="128"/>
    </row>
    <row r="854" spans="4:6" x14ac:dyDescent="0.25">
      <c r="D854" s="126"/>
      <c r="F854" s="128"/>
    </row>
    <row r="855" spans="4:6" x14ac:dyDescent="0.25">
      <c r="D855" s="126"/>
      <c r="F855" s="128"/>
    </row>
    <row r="856" spans="4:6" x14ac:dyDescent="0.25">
      <c r="D856" s="126"/>
      <c r="F856" s="128"/>
    </row>
    <row r="857" spans="4:6" x14ac:dyDescent="0.25">
      <c r="D857" s="126"/>
      <c r="F857" s="128"/>
    </row>
    <row r="858" spans="4:6" x14ac:dyDescent="0.25">
      <c r="D858" s="126"/>
      <c r="F858" s="128"/>
    </row>
    <row r="859" spans="4:6" x14ac:dyDescent="0.25">
      <c r="D859" s="126"/>
      <c r="F859" s="128"/>
    </row>
    <row r="860" spans="4:6" x14ac:dyDescent="0.25">
      <c r="D860" s="126"/>
      <c r="F860" s="128"/>
    </row>
    <row r="861" spans="4:6" x14ac:dyDescent="0.25">
      <c r="D861" s="126"/>
      <c r="F861" s="128"/>
    </row>
    <row r="862" spans="4:6" x14ac:dyDescent="0.25">
      <c r="D862" s="126"/>
      <c r="F862" s="128"/>
    </row>
    <row r="863" spans="4:6" x14ac:dyDescent="0.25">
      <c r="D863" s="126"/>
      <c r="F863" s="128"/>
    </row>
    <row r="864" spans="4:6" x14ac:dyDescent="0.25">
      <c r="D864" s="126"/>
      <c r="F864" s="128"/>
    </row>
    <row r="865" spans="4:6" x14ac:dyDescent="0.25">
      <c r="D865" s="126"/>
      <c r="F865" s="128"/>
    </row>
    <row r="866" spans="4:6" x14ac:dyDescent="0.25">
      <c r="D866" s="126"/>
      <c r="F866" s="128"/>
    </row>
    <row r="867" spans="4:6" x14ac:dyDescent="0.25">
      <c r="D867" s="126"/>
      <c r="F867" s="128"/>
    </row>
    <row r="868" spans="4:6" x14ac:dyDescent="0.25">
      <c r="D868" s="126"/>
      <c r="F868" s="128"/>
    </row>
    <row r="869" spans="4:6" x14ac:dyDescent="0.25">
      <c r="D869" s="126"/>
      <c r="F869" s="128"/>
    </row>
    <row r="870" spans="4:6" x14ac:dyDescent="0.25">
      <c r="D870" s="126"/>
      <c r="F870" s="128"/>
    </row>
    <row r="871" spans="4:6" x14ac:dyDescent="0.25">
      <c r="D871" s="126"/>
      <c r="F871" s="128"/>
    </row>
    <row r="872" spans="4:6" x14ac:dyDescent="0.25">
      <c r="D872" s="126"/>
      <c r="F872" s="128"/>
    </row>
    <row r="873" spans="4:6" x14ac:dyDescent="0.25">
      <c r="D873" s="126"/>
      <c r="F873" s="128"/>
    </row>
    <row r="874" spans="4:6" x14ac:dyDescent="0.25">
      <c r="D874" s="126"/>
      <c r="F874" s="128"/>
    </row>
    <row r="875" spans="4:6" x14ac:dyDescent="0.25">
      <c r="D875" s="126"/>
      <c r="F875" s="128"/>
    </row>
    <row r="876" spans="4:6" x14ac:dyDescent="0.25">
      <c r="D876" s="126"/>
      <c r="F876" s="128"/>
    </row>
    <row r="877" spans="4:6" x14ac:dyDescent="0.25">
      <c r="D877" s="126"/>
      <c r="F877" s="128"/>
    </row>
    <row r="878" spans="4:6" x14ac:dyDescent="0.25">
      <c r="D878" s="126"/>
      <c r="F878" s="128"/>
    </row>
    <row r="879" spans="4:6" x14ac:dyDescent="0.25">
      <c r="D879" s="126"/>
      <c r="F879" s="128"/>
    </row>
    <row r="880" spans="4:6" x14ac:dyDescent="0.25">
      <c r="D880" s="126"/>
      <c r="F880" s="128"/>
    </row>
    <row r="881" spans="4:6" x14ac:dyDescent="0.25">
      <c r="D881" s="126"/>
      <c r="F881" s="128"/>
    </row>
    <row r="882" spans="4:6" x14ac:dyDescent="0.25">
      <c r="D882" s="126"/>
      <c r="F882" s="128"/>
    </row>
    <row r="883" spans="4:6" x14ac:dyDescent="0.25">
      <c r="D883" s="126"/>
      <c r="F883" s="128"/>
    </row>
    <row r="884" spans="4:6" x14ac:dyDescent="0.25">
      <c r="D884" s="126"/>
      <c r="F884" s="128"/>
    </row>
    <row r="885" spans="4:6" x14ac:dyDescent="0.25">
      <c r="D885" s="126"/>
      <c r="F885" s="128"/>
    </row>
    <row r="886" spans="4:6" x14ac:dyDescent="0.25">
      <c r="D886" s="126"/>
      <c r="F886" s="128"/>
    </row>
    <row r="887" spans="4:6" x14ac:dyDescent="0.25">
      <c r="D887" s="126"/>
      <c r="F887" s="128"/>
    </row>
    <row r="888" spans="4:6" x14ac:dyDescent="0.25">
      <c r="D888" s="126"/>
      <c r="F888" s="128"/>
    </row>
    <row r="889" spans="4:6" x14ac:dyDescent="0.25">
      <c r="D889" s="126"/>
      <c r="F889" s="128"/>
    </row>
    <row r="890" spans="4:6" x14ac:dyDescent="0.25">
      <c r="D890" s="126"/>
      <c r="F890" s="128"/>
    </row>
    <row r="891" spans="4:6" x14ac:dyDescent="0.25">
      <c r="D891" s="126"/>
      <c r="F891" s="128"/>
    </row>
    <row r="892" spans="4:6" x14ac:dyDescent="0.25">
      <c r="D892" s="126"/>
      <c r="F892" s="128"/>
    </row>
    <row r="893" spans="4:6" x14ac:dyDescent="0.25">
      <c r="D893" s="126"/>
      <c r="F893" s="128"/>
    </row>
    <row r="894" spans="4:6" x14ac:dyDescent="0.25">
      <c r="D894" s="126"/>
      <c r="F894" s="128"/>
    </row>
    <row r="895" spans="4:6" x14ac:dyDescent="0.25">
      <c r="D895" s="126"/>
      <c r="F895" s="128"/>
    </row>
    <row r="896" spans="4:6" x14ac:dyDescent="0.25">
      <c r="D896" s="126"/>
      <c r="F896" s="128"/>
    </row>
    <row r="897" spans="4:6" x14ac:dyDescent="0.25">
      <c r="D897" s="126"/>
      <c r="F897" s="128"/>
    </row>
    <row r="898" spans="4:6" x14ac:dyDescent="0.25">
      <c r="D898" s="126"/>
      <c r="F898" s="128"/>
    </row>
    <row r="899" spans="4:6" x14ac:dyDescent="0.25">
      <c r="D899" s="126"/>
      <c r="F899" s="128"/>
    </row>
    <row r="900" spans="4:6" x14ac:dyDescent="0.25">
      <c r="D900" s="126"/>
      <c r="F900" s="128"/>
    </row>
    <row r="901" spans="4:6" x14ac:dyDescent="0.25">
      <c r="D901" s="126"/>
      <c r="F901" s="128"/>
    </row>
    <row r="902" spans="4:6" x14ac:dyDescent="0.25">
      <c r="D902" s="126"/>
      <c r="F902" s="128"/>
    </row>
    <row r="903" spans="4:6" x14ac:dyDescent="0.25">
      <c r="D903" s="126"/>
      <c r="F903" s="128"/>
    </row>
    <row r="904" spans="4:6" x14ac:dyDescent="0.25">
      <c r="D904" s="126"/>
      <c r="F904" s="128"/>
    </row>
    <row r="905" spans="4:6" x14ac:dyDescent="0.25">
      <c r="D905" s="126"/>
      <c r="F905" s="128"/>
    </row>
    <row r="906" spans="4:6" x14ac:dyDescent="0.25">
      <c r="D906" s="126"/>
      <c r="F906" s="128"/>
    </row>
    <row r="907" spans="4:6" x14ac:dyDescent="0.25">
      <c r="D907" s="126"/>
      <c r="F907" s="128"/>
    </row>
    <row r="908" spans="4:6" x14ac:dyDescent="0.25">
      <c r="D908" s="126"/>
      <c r="F908" s="128"/>
    </row>
    <row r="909" spans="4:6" x14ac:dyDescent="0.25">
      <c r="D909" s="126"/>
      <c r="F909" s="128"/>
    </row>
    <row r="910" spans="4:6" x14ac:dyDescent="0.25">
      <c r="D910" s="126"/>
      <c r="F910" s="128"/>
    </row>
    <row r="911" spans="4:6" x14ac:dyDescent="0.25">
      <c r="D911" s="126"/>
      <c r="F911" s="128"/>
    </row>
    <row r="912" spans="4:6" x14ac:dyDescent="0.25">
      <c r="D912" s="126"/>
      <c r="F912" s="128"/>
    </row>
    <row r="913" spans="4:6" x14ac:dyDescent="0.25">
      <c r="D913" s="126"/>
      <c r="F913" s="128"/>
    </row>
    <row r="914" spans="4:6" x14ac:dyDescent="0.25">
      <c r="D914" s="126"/>
      <c r="F914" s="128"/>
    </row>
    <row r="915" spans="4:6" x14ac:dyDescent="0.25">
      <c r="D915" s="126"/>
      <c r="F915" s="128"/>
    </row>
    <row r="916" spans="4:6" x14ac:dyDescent="0.25">
      <c r="D916" s="126"/>
      <c r="F916" s="128"/>
    </row>
    <row r="917" spans="4:6" x14ac:dyDescent="0.25">
      <c r="D917" s="126"/>
      <c r="F917" s="128"/>
    </row>
    <row r="918" spans="4:6" x14ac:dyDescent="0.25">
      <c r="D918" s="126"/>
      <c r="F918" s="128"/>
    </row>
    <row r="919" spans="4:6" x14ac:dyDescent="0.25">
      <c r="D919" s="126"/>
      <c r="F919" s="128"/>
    </row>
    <row r="920" spans="4:6" x14ac:dyDescent="0.25">
      <c r="D920" s="126"/>
      <c r="F920" s="128"/>
    </row>
    <row r="921" spans="4:6" x14ac:dyDescent="0.25">
      <c r="D921" s="126"/>
      <c r="F921" s="128"/>
    </row>
    <row r="922" spans="4:6" x14ac:dyDescent="0.25">
      <c r="D922" s="126"/>
      <c r="F922" s="128"/>
    </row>
    <row r="923" spans="4:6" x14ac:dyDescent="0.25">
      <c r="D923" s="126"/>
      <c r="F923" s="128"/>
    </row>
    <row r="924" spans="4:6" x14ac:dyDescent="0.25">
      <c r="D924" s="126"/>
      <c r="F924" s="128"/>
    </row>
    <row r="925" spans="4:6" x14ac:dyDescent="0.25">
      <c r="D925" s="126"/>
      <c r="F925" s="128"/>
    </row>
    <row r="926" spans="4:6" x14ac:dyDescent="0.25">
      <c r="D926" s="126"/>
      <c r="F926" s="128"/>
    </row>
    <row r="927" spans="4:6" x14ac:dyDescent="0.25">
      <c r="D927" s="126"/>
      <c r="F927" s="128"/>
    </row>
    <row r="928" spans="4:6" x14ac:dyDescent="0.25">
      <c r="D928" s="126"/>
      <c r="F928" s="128"/>
    </row>
    <row r="929" spans="4:6" x14ac:dyDescent="0.25">
      <c r="D929" s="126"/>
      <c r="F929" s="128"/>
    </row>
    <row r="930" spans="4:6" x14ac:dyDescent="0.25">
      <c r="D930" s="126"/>
      <c r="F930" s="128"/>
    </row>
    <row r="931" spans="4:6" x14ac:dyDescent="0.25">
      <c r="D931" s="126"/>
      <c r="F931" s="128"/>
    </row>
    <row r="932" spans="4:6" x14ac:dyDescent="0.25">
      <c r="D932" s="126"/>
      <c r="F932" s="128"/>
    </row>
    <row r="933" spans="4:6" x14ac:dyDescent="0.25">
      <c r="D933" s="126"/>
      <c r="F933" s="128"/>
    </row>
    <row r="934" spans="4:6" x14ac:dyDescent="0.25">
      <c r="D934" s="126"/>
      <c r="F934" s="128"/>
    </row>
    <row r="935" spans="4:6" x14ac:dyDescent="0.25">
      <c r="D935" s="126"/>
      <c r="F935" s="128"/>
    </row>
    <row r="936" spans="4:6" x14ac:dyDescent="0.25">
      <c r="D936" s="126"/>
      <c r="F936" s="128"/>
    </row>
    <row r="937" spans="4:6" x14ac:dyDescent="0.25">
      <c r="D937" s="126"/>
      <c r="F937" s="128"/>
    </row>
    <row r="938" spans="4:6" x14ac:dyDescent="0.25">
      <c r="D938" s="126"/>
      <c r="F938" s="128"/>
    </row>
    <row r="939" spans="4:6" x14ac:dyDescent="0.25">
      <c r="D939" s="126"/>
      <c r="F939" s="128"/>
    </row>
    <row r="940" spans="4:6" x14ac:dyDescent="0.25">
      <c r="D940" s="126"/>
      <c r="F940" s="128"/>
    </row>
    <row r="941" spans="4:6" x14ac:dyDescent="0.25">
      <c r="D941" s="126"/>
      <c r="F941" s="128"/>
    </row>
    <row r="942" spans="4:6" x14ac:dyDescent="0.25">
      <c r="D942" s="126"/>
      <c r="F942" s="128"/>
    </row>
    <row r="943" spans="4:6" x14ac:dyDescent="0.25">
      <c r="D943" s="126"/>
      <c r="F943" s="128"/>
    </row>
    <row r="944" spans="4:6" x14ac:dyDescent="0.25">
      <c r="D944" s="126"/>
      <c r="F944" s="128"/>
    </row>
    <row r="945" spans="4:6" x14ac:dyDescent="0.25">
      <c r="D945" s="126"/>
      <c r="F945" s="128"/>
    </row>
    <row r="946" spans="4:6" x14ac:dyDescent="0.25">
      <c r="D946" s="126"/>
      <c r="F946" s="128"/>
    </row>
    <row r="947" spans="4:6" x14ac:dyDescent="0.25">
      <c r="D947" s="126"/>
      <c r="F947" s="128"/>
    </row>
    <row r="948" spans="4:6" x14ac:dyDescent="0.25">
      <c r="D948" s="126"/>
      <c r="F948" s="128"/>
    </row>
    <row r="949" spans="4:6" x14ac:dyDescent="0.25">
      <c r="D949" s="126"/>
      <c r="F949" s="128"/>
    </row>
    <row r="950" spans="4:6" x14ac:dyDescent="0.25">
      <c r="D950" s="126"/>
      <c r="F950" s="128"/>
    </row>
    <row r="951" spans="4:6" x14ac:dyDescent="0.25">
      <c r="D951" s="126"/>
      <c r="F951" s="128"/>
    </row>
    <row r="952" spans="4:6" x14ac:dyDescent="0.25">
      <c r="D952" s="126"/>
      <c r="F952" s="128"/>
    </row>
    <row r="953" spans="4:6" x14ac:dyDescent="0.25">
      <c r="D953" s="126"/>
      <c r="F953" s="128"/>
    </row>
    <row r="954" spans="4:6" x14ac:dyDescent="0.25">
      <c r="D954" s="126"/>
      <c r="F954" s="128"/>
    </row>
    <row r="955" spans="4:6" x14ac:dyDescent="0.25">
      <c r="D955" s="126"/>
      <c r="F955" s="128"/>
    </row>
    <row r="956" spans="4:6" x14ac:dyDescent="0.25">
      <c r="D956" s="126"/>
      <c r="F956" s="128"/>
    </row>
    <row r="957" spans="4:6" x14ac:dyDescent="0.25">
      <c r="D957" s="126"/>
      <c r="F957" s="128"/>
    </row>
    <row r="958" spans="4:6" x14ac:dyDescent="0.25">
      <c r="D958" s="126"/>
      <c r="F958" s="128"/>
    </row>
    <row r="959" spans="4:6" x14ac:dyDescent="0.25">
      <c r="D959" s="126"/>
      <c r="F959" s="128"/>
    </row>
    <row r="960" spans="4:6" x14ac:dyDescent="0.25">
      <c r="D960" s="126"/>
      <c r="F960" s="128"/>
    </row>
    <row r="961" spans="4:6" x14ac:dyDescent="0.25">
      <c r="D961" s="126"/>
      <c r="F961" s="128"/>
    </row>
    <row r="962" spans="4:6" x14ac:dyDescent="0.25">
      <c r="D962" s="126"/>
      <c r="F962" s="128"/>
    </row>
    <row r="963" spans="4:6" x14ac:dyDescent="0.25">
      <c r="D963" s="126"/>
      <c r="F963" s="128"/>
    </row>
    <row r="964" spans="4:6" x14ac:dyDescent="0.25">
      <c r="D964" s="126"/>
      <c r="F964" s="128"/>
    </row>
    <row r="965" spans="4:6" x14ac:dyDescent="0.25">
      <c r="D965" s="126"/>
      <c r="F965" s="128"/>
    </row>
    <row r="966" spans="4:6" x14ac:dyDescent="0.25">
      <c r="D966" s="126"/>
      <c r="F966" s="128"/>
    </row>
    <row r="967" spans="4:6" x14ac:dyDescent="0.25">
      <c r="D967" s="126"/>
      <c r="F967" s="128"/>
    </row>
    <row r="968" spans="4:6" x14ac:dyDescent="0.25">
      <c r="D968" s="126"/>
      <c r="F968" s="128"/>
    </row>
    <row r="969" spans="4:6" x14ac:dyDescent="0.25">
      <c r="D969" s="126"/>
      <c r="F969" s="128"/>
    </row>
    <row r="970" spans="4:6" x14ac:dyDescent="0.25">
      <c r="D970" s="126"/>
      <c r="F970" s="128"/>
    </row>
    <row r="971" spans="4:6" x14ac:dyDescent="0.25">
      <c r="D971" s="126"/>
      <c r="F971" s="128"/>
    </row>
    <row r="972" spans="4:6" x14ac:dyDescent="0.25">
      <c r="D972" s="126"/>
      <c r="F972" s="128"/>
    </row>
    <row r="973" spans="4:6" x14ac:dyDescent="0.25">
      <c r="D973" s="126"/>
      <c r="F973" s="128"/>
    </row>
    <row r="974" spans="4:6" x14ac:dyDescent="0.25">
      <c r="D974" s="126"/>
      <c r="F974" s="128"/>
    </row>
    <row r="975" spans="4:6" x14ac:dyDescent="0.25">
      <c r="D975" s="126"/>
      <c r="F975" s="128"/>
    </row>
    <row r="976" spans="4:6" x14ac:dyDescent="0.25">
      <c r="D976" s="126"/>
      <c r="F976" s="128"/>
    </row>
    <row r="977" spans="4:6" x14ac:dyDescent="0.25">
      <c r="D977" s="126"/>
      <c r="F977" s="128"/>
    </row>
    <row r="978" spans="4:6" x14ac:dyDescent="0.25">
      <c r="D978" s="126"/>
      <c r="F978" s="128"/>
    </row>
    <row r="979" spans="4:6" x14ac:dyDescent="0.25">
      <c r="D979" s="126"/>
      <c r="F979" s="128"/>
    </row>
    <row r="980" spans="4:6" x14ac:dyDescent="0.25">
      <c r="D980" s="126"/>
      <c r="F980" s="128"/>
    </row>
    <row r="981" spans="4:6" x14ac:dyDescent="0.25">
      <c r="D981" s="126"/>
      <c r="F981" s="128"/>
    </row>
    <row r="982" spans="4:6" x14ac:dyDescent="0.25">
      <c r="D982" s="126"/>
      <c r="F982" s="128"/>
    </row>
    <row r="983" spans="4:6" x14ac:dyDescent="0.25">
      <c r="D983" s="126"/>
      <c r="F983" s="128"/>
    </row>
    <row r="984" spans="4:6" x14ac:dyDescent="0.25">
      <c r="D984" s="126"/>
      <c r="F984" s="128"/>
    </row>
    <row r="985" spans="4:6" x14ac:dyDescent="0.25">
      <c r="D985" s="126"/>
      <c r="F985" s="128"/>
    </row>
    <row r="986" spans="4:6" x14ac:dyDescent="0.25">
      <c r="D986" s="126"/>
      <c r="F986" s="128"/>
    </row>
    <row r="987" spans="4:6" x14ac:dyDescent="0.25">
      <c r="D987" s="126"/>
      <c r="F987" s="128"/>
    </row>
    <row r="988" spans="4:6" x14ac:dyDescent="0.25">
      <c r="D988" s="126"/>
      <c r="F988" s="128"/>
    </row>
    <row r="989" spans="4:6" x14ac:dyDescent="0.25">
      <c r="D989" s="126"/>
      <c r="F989" s="128"/>
    </row>
    <row r="990" spans="4:6" x14ac:dyDescent="0.25">
      <c r="D990" s="126"/>
      <c r="F990" s="128"/>
    </row>
    <row r="991" spans="4:6" x14ac:dyDescent="0.25">
      <c r="D991" s="126"/>
      <c r="F991" s="128"/>
    </row>
    <row r="992" spans="4:6" x14ac:dyDescent="0.25">
      <c r="D992" s="126"/>
      <c r="F992" s="128"/>
    </row>
    <row r="993" spans="4:6" x14ac:dyDescent="0.25">
      <c r="D993" s="126"/>
      <c r="F993" s="128"/>
    </row>
    <row r="994" spans="4:6" x14ac:dyDescent="0.25">
      <c r="D994" s="126"/>
      <c r="F994" s="128"/>
    </row>
    <row r="995" spans="4:6" x14ac:dyDescent="0.25">
      <c r="D995" s="126"/>
      <c r="F995" s="128"/>
    </row>
    <row r="996" spans="4:6" x14ac:dyDescent="0.25">
      <c r="D996" s="126"/>
      <c r="F996" s="128"/>
    </row>
    <row r="997" spans="4:6" x14ac:dyDescent="0.25">
      <c r="D997" s="126"/>
      <c r="F997" s="128"/>
    </row>
    <row r="998" spans="4:6" x14ac:dyDescent="0.25">
      <c r="D998" s="126"/>
      <c r="F998" s="128"/>
    </row>
    <row r="999" spans="4:6" x14ac:dyDescent="0.25">
      <c r="D999" s="126"/>
      <c r="F999" s="128"/>
    </row>
    <row r="1000" spans="4:6" x14ac:dyDescent="0.25">
      <c r="D1000" s="126"/>
      <c r="F1000" s="128"/>
    </row>
    <row r="1001" spans="4:6" x14ac:dyDescent="0.25">
      <c r="D1001" s="126"/>
      <c r="F1001" s="128"/>
    </row>
    <row r="1002" spans="4:6" x14ac:dyDescent="0.25">
      <c r="D1002" s="126"/>
      <c r="F1002" s="128"/>
    </row>
    <row r="1003" spans="4:6" x14ac:dyDescent="0.25">
      <c r="D1003" s="126"/>
      <c r="F1003" s="128"/>
    </row>
    <row r="1004" spans="4:6" x14ac:dyDescent="0.25">
      <c r="D1004" s="126"/>
      <c r="F1004" s="128"/>
    </row>
    <row r="1005" spans="4:6" x14ac:dyDescent="0.25">
      <c r="D1005" s="126"/>
      <c r="F1005" s="128"/>
    </row>
    <row r="1006" spans="4:6" x14ac:dyDescent="0.25">
      <c r="D1006" s="126"/>
      <c r="F1006" s="128"/>
    </row>
    <row r="1007" spans="4:6" x14ac:dyDescent="0.25">
      <c r="D1007" s="126"/>
      <c r="F1007" s="128"/>
    </row>
    <row r="1008" spans="4:6" x14ac:dyDescent="0.25">
      <c r="D1008" s="126"/>
      <c r="F1008" s="128"/>
    </row>
    <row r="1009" spans="4:6" x14ac:dyDescent="0.25">
      <c r="D1009" s="126"/>
      <c r="F1009" s="128"/>
    </row>
    <row r="1010" spans="4:6" x14ac:dyDescent="0.25">
      <c r="D1010" s="126"/>
      <c r="F1010" s="128"/>
    </row>
    <row r="1011" spans="4:6" x14ac:dyDescent="0.25">
      <c r="D1011" s="126"/>
      <c r="F1011" s="128"/>
    </row>
    <row r="1012" spans="4:6" x14ac:dyDescent="0.25">
      <c r="D1012" s="126"/>
      <c r="F1012" s="128"/>
    </row>
    <row r="1013" spans="4:6" x14ac:dyDescent="0.25">
      <c r="D1013" s="126"/>
      <c r="F1013" s="128"/>
    </row>
    <row r="1014" spans="4:6" x14ac:dyDescent="0.25">
      <c r="D1014" s="126"/>
      <c r="F1014" s="128"/>
    </row>
    <row r="1015" spans="4:6" x14ac:dyDescent="0.25">
      <c r="D1015" s="126"/>
      <c r="F1015" s="128"/>
    </row>
    <row r="1016" spans="4:6" x14ac:dyDescent="0.25">
      <c r="D1016" s="126"/>
      <c r="F1016" s="128"/>
    </row>
    <row r="1017" spans="4:6" x14ac:dyDescent="0.25">
      <c r="D1017" s="126"/>
      <c r="F1017" s="128"/>
    </row>
    <row r="1018" spans="4:6" x14ac:dyDescent="0.25">
      <c r="D1018" s="126"/>
      <c r="F1018" s="128"/>
    </row>
    <row r="1019" spans="4:6" x14ac:dyDescent="0.25">
      <c r="D1019" s="126"/>
      <c r="F1019" s="128"/>
    </row>
    <row r="1020" spans="4:6" x14ac:dyDescent="0.25">
      <c r="D1020" s="126"/>
      <c r="F1020" s="128"/>
    </row>
    <row r="1021" spans="4:6" x14ac:dyDescent="0.25">
      <c r="D1021" s="126"/>
      <c r="F1021" s="128"/>
    </row>
    <row r="1022" spans="4:6" x14ac:dyDescent="0.25">
      <c r="D1022" s="126"/>
      <c r="F1022" s="128"/>
    </row>
    <row r="1023" spans="4:6" x14ac:dyDescent="0.25">
      <c r="D1023" s="126"/>
      <c r="F1023" s="128"/>
    </row>
    <row r="1024" spans="4:6" x14ac:dyDescent="0.25">
      <c r="D1024" s="126"/>
      <c r="F1024" s="128"/>
    </row>
    <row r="1025" spans="4:6" x14ac:dyDescent="0.25">
      <c r="D1025" s="126"/>
      <c r="F1025" s="128"/>
    </row>
    <row r="1026" spans="4:6" x14ac:dyDescent="0.25">
      <c r="D1026" s="126"/>
      <c r="F1026" s="128"/>
    </row>
    <row r="1027" spans="4:6" x14ac:dyDescent="0.25">
      <c r="D1027" s="126"/>
      <c r="F1027" s="128"/>
    </row>
    <row r="1028" spans="4:6" x14ac:dyDescent="0.25">
      <c r="D1028" s="126"/>
      <c r="F1028" s="128"/>
    </row>
    <row r="1029" spans="4:6" x14ac:dyDescent="0.25">
      <c r="D1029" s="126"/>
      <c r="F1029" s="128"/>
    </row>
    <row r="1030" spans="4:6" x14ac:dyDescent="0.25">
      <c r="D1030" s="126"/>
      <c r="F1030" s="128"/>
    </row>
    <row r="1031" spans="4:6" x14ac:dyDescent="0.25">
      <c r="D1031" s="126"/>
      <c r="F1031" s="128"/>
    </row>
    <row r="1032" spans="4:6" x14ac:dyDescent="0.25">
      <c r="D1032" s="126"/>
      <c r="F1032" s="128"/>
    </row>
    <row r="1033" spans="4:6" x14ac:dyDescent="0.25">
      <c r="D1033" s="126"/>
      <c r="F1033" s="128"/>
    </row>
    <row r="1034" spans="4:6" x14ac:dyDescent="0.25">
      <c r="D1034" s="126"/>
      <c r="F1034" s="128"/>
    </row>
    <row r="1035" spans="4:6" x14ac:dyDescent="0.25">
      <c r="D1035" s="126"/>
      <c r="F1035" s="128"/>
    </row>
    <row r="1036" spans="4:6" x14ac:dyDescent="0.25">
      <c r="D1036" s="126"/>
      <c r="F1036" s="128"/>
    </row>
    <row r="1037" spans="4:6" x14ac:dyDescent="0.25">
      <c r="D1037" s="126"/>
      <c r="F1037" s="128"/>
    </row>
    <row r="1038" spans="4:6" x14ac:dyDescent="0.25">
      <c r="D1038" s="126"/>
      <c r="F1038" s="128"/>
    </row>
    <row r="1039" spans="4:6" x14ac:dyDescent="0.25">
      <c r="D1039" s="126"/>
      <c r="F1039" s="128"/>
    </row>
    <row r="1040" spans="4:6" x14ac:dyDescent="0.25">
      <c r="D1040" s="126"/>
      <c r="F1040" s="128"/>
    </row>
    <row r="1041" spans="4:6" x14ac:dyDescent="0.25">
      <c r="D1041" s="126"/>
      <c r="F1041" s="128"/>
    </row>
    <row r="1042" spans="4:6" x14ac:dyDescent="0.25">
      <c r="D1042" s="126"/>
      <c r="F1042" s="128"/>
    </row>
    <row r="1043" spans="4:6" x14ac:dyDescent="0.25">
      <c r="D1043" s="126"/>
      <c r="F1043" s="128"/>
    </row>
    <row r="1044" spans="4:6" x14ac:dyDescent="0.25">
      <c r="D1044" s="126"/>
      <c r="F1044" s="128"/>
    </row>
    <row r="1045" spans="4:6" x14ac:dyDescent="0.25">
      <c r="D1045" s="126"/>
      <c r="F1045" s="128"/>
    </row>
    <row r="1046" spans="4:6" x14ac:dyDescent="0.25">
      <c r="D1046" s="126"/>
      <c r="F1046" s="128"/>
    </row>
    <row r="1047" spans="4:6" x14ac:dyDescent="0.25">
      <c r="D1047" s="126"/>
      <c r="F1047" s="128"/>
    </row>
    <row r="1048" spans="4:6" x14ac:dyDescent="0.25">
      <c r="D1048" s="126"/>
      <c r="F1048" s="128"/>
    </row>
    <row r="1049" spans="4:6" x14ac:dyDescent="0.25">
      <c r="D1049" s="126"/>
      <c r="F1049" s="128"/>
    </row>
    <row r="1050" spans="4:6" x14ac:dyDescent="0.25">
      <c r="D1050" s="126"/>
      <c r="F1050" s="128"/>
    </row>
    <row r="1051" spans="4:6" x14ac:dyDescent="0.25">
      <c r="D1051" s="126"/>
      <c r="F1051" s="128"/>
    </row>
    <row r="1052" spans="4:6" x14ac:dyDescent="0.25">
      <c r="D1052" s="126"/>
      <c r="F1052" s="128"/>
    </row>
    <row r="1053" spans="4:6" x14ac:dyDescent="0.25">
      <c r="D1053" s="126"/>
      <c r="F1053" s="128"/>
    </row>
    <row r="1054" spans="4:6" x14ac:dyDescent="0.25">
      <c r="D1054" s="126"/>
      <c r="F1054" s="128"/>
    </row>
    <row r="1055" spans="4:6" x14ac:dyDescent="0.25">
      <c r="D1055" s="126"/>
      <c r="F1055" s="128"/>
    </row>
    <row r="1056" spans="4:6" x14ac:dyDescent="0.25">
      <c r="D1056" s="126"/>
      <c r="F1056" s="128"/>
    </row>
    <row r="1057" spans="4:6" x14ac:dyDescent="0.25">
      <c r="D1057" s="126"/>
      <c r="F1057" s="128"/>
    </row>
    <row r="1058" spans="4:6" x14ac:dyDescent="0.25">
      <c r="D1058" s="126"/>
      <c r="F1058" s="128"/>
    </row>
    <row r="1059" spans="4:6" x14ac:dyDescent="0.25">
      <c r="D1059" s="126"/>
      <c r="F1059" s="128"/>
    </row>
    <row r="1060" spans="4:6" x14ac:dyDescent="0.25">
      <c r="D1060" s="126"/>
      <c r="F1060" s="128"/>
    </row>
    <row r="1061" spans="4:6" x14ac:dyDescent="0.25">
      <c r="D1061" s="126"/>
      <c r="F1061" s="128"/>
    </row>
    <row r="1062" spans="4:6" x14ac:dyDescent="0.25">
      <c r="D1062" s="126"/>
      <c r="F1062" s="128"/>
    </row>
    <row r="1063" spans="4:6" x14ac:dyDescent="0.25">
      <c r="D1063" s="126"/>
      <c r="F1063" s="128"/>
    </row>
    <row r="1064" spans="4:6" x14ac:dyDescent="0.25">
      <c r="D1064" s="126"/>
      <c r="F1064" s="128"/>
    </row>
    <row r="1065" spans="4:6" x14ac:dyDescent="0.25">
      <c r="D1065" s="126"/>
      <c r="F1065" s="128"/>
    </row>
    <row r="1066" spans="4:6" x14ac:dyDescent="0.25">
      <c r="D1066" s="126"/>
      <c r="F1066" s="128"/>
    </row>
    <row r="1067" spans="4:6" x14ac:dyDescent="0.25">
      <c r="D1067" s="126"/>
      <c r="F1067" s="128"/>
    </row>
    <row r="1068" spans="4:6" x14ac:dyDescent="0.25">
      <c r="D1068" s="126"/>
      <c r="F1068" s="128"/>
    </row>
    <row r="1069" spans="4:6" x14ac:dyDescent="0.25">
      <c r="D1069" s="126"/>
      <c r="F1069" s="128"/>
    </row>
    <row r="1070" spans="4:6" x14ac:dyDescent="0.25">
      <c r="D1070" s="126"/>
      <c r="F1070" s="128"/>
    </row>
    <row r="1071" spans="4:6" x14ac:dyDescent="0.25">
      <c r="D1071" s="126"/>
      <c r="F1071" s="128"/>
    </row>
    <row r="1072" spans="4:6" x14ac:dyDescent="0.25">
      <c r="D1072" s="126"/>
      <c r="F1072" s="128"/>
    </row>
    <row r="1073" spans="4:6" x14ac:dyDescent="0.25">
      <c r="D1073" s="126"/>
      <c r="F1073" s="128"/>
    </row>
    <row r="1074" spans="4:6" x14ac:dyDescent="0.25">
      <c r="D1074" s="126"/>
      <c r="F1074" s="128"/>
    </row>
    <row r="1075" spans="4:6" x14ac:dyDescent="0.25">
      <c r="D1075" s="126"/>
      <c r="F1075" s="128"/>
    </row>
    <row r="1076" spans="4:6" x14ac:dyDescent="0.25">
      <c r="D1076" s="126"/>
      <c r="F1076" s="128"/>
    </row>
    <row r="1077" spans="4:6" x14ac:dyDescent="0.25">
      <c r="D1077" s="126"/>
      <c r="F1077" s="128"/>
    </row>
    <row r="1078" spans="4:6" x14ac:dyDescent="0.25">
      <c r="D1078" s="126"/>
      <c r="F1078" s="128"/>
    </row>
    <row r="1079" spans="4:6" x14ac:dyDescent="0.25">
      <c r="D1079" s="126"/>
      <c r="F1079" s="128"/>
    </row>
    <row r="1080" spans="4:6" x14ac:dyDescent="0.25">
      <c r="D1080" s="126"/>
      <c r="F1080" s="128"/>
    </row>
    <row r="1081" spans="4:6" x14ac:dyDescent="0.25">
      <c r="D1081" s="126"/>
      <c r="F1081" s="128"/>
    </row>
    <row r="1082" spans="4:6" x14ac:dyDescent="0.25">
      <c r="D1082" s="126"/>
      <c r="F1082" s="128"/>
    </row>
    <row r="1083" spans="4:6" x14ac:dyDescent="0.25">
      <c r="D1083" s="126"/>
      <c r="F1083" s="128"/>
    </row>
    <row r="1084" spans="4:6" x14ac:dyDescent="0.25">
      <c r="D1084" s="126"/>
      <c r="F1084" s="128"/>
    </row>
    <row r="1085" spans="4:6" x14ac:dyDescent="0.25">
      <c r="D1085" s="126"/>
      <c r="F1085" s="128"/>
    </row>
    <row r="1086" spans="4:6" x14ac:dyDescent="0.25">
      <c r="D1086" s="126"/>
      <c r="F1086" s="128"/>
    </row>
    <row r="1087" spans="4:6" x14ac:dyDescent="0.25">
      <c r="D1087" s="126"/>
      <c r="F1087" s="128"/>
    </row>
    <row r="1088" spans="4:6" x14ac:dyDescent="0.25">
      <c r="D1088" s="126"/>
      <c r="F1088" s="128"/>
    </row>
    <row r="1089" spans="4:6" x14ac:dyDescent="0.25">
      <c r="D1089" s="126"/>
      <c r="F1089" s="128"/>
    </row>
    <row r="1090" spans="4:6" x14ac:dyDescent="0.25">
      <c r="D1090" s="126"/>
      <c r="F1090" s="128"/>
    </row>
    <row r="1091" spans="4:6" x14ac:dyDescent="0.25">
      <c r="D1091" s="126"/>
      <c r="F1091" s="128"/>
    </row>
    <row r="1092" spans="4:6" x14ac:dyDescent="0.25">
      <c r="D1092" s="126"/>
      <c r="F1092" s="128"/>
    </row>
    <row r="1093" spans="4:6" x14ac:dyDescent="0.25">
      <c r="D1093" s="126"/>
      <c r="F1093" s="128"/>
    </row>
    <row r="1094" spans="4:6" x14ac:dyDescent="0.25">
      <c r="D1094" s="126"/>
      <c r="F1094" s="128"/>
    </row>
    <row r="1095" spans="4:6" x14ac:dyDescent="0.25">
      <c r="D1095" s="126"/>
      <c r="F1095" s="128"/>
    </row>
    <row r="1096" spans="4:6" x14ac:dyDescent="0.25">
      <c r="D1096" s="126"/>
      <c r="F1096" s="128"/>
    </row>
    <row r="1097" spans="4:6" x14ac:dyDescent="0.25">
      <c r="D1097" s="126"/>
      <c r="F1097" s="128"/>
    </row>
    <row r="1098" spans="4:6" x14ac:dyDescent="0.25">
      <c r="D1098" s="126"/>
      <c r="F1098" s="128"/>
    </row>
    <row r="1099" spans="4:6" x14ac:dyDescent="0.25">
      <c r="D1099" s="126"/>
      <c r="F1099" s="128"/>
    </row>
    <row r="1100" spans="4:6" x14ac:dyDescent="0.25">
      <c r="D1100" s="126"/>
      <c r="F1100" s="128"/>
    </row>
    <row r="1101" spans="4:6" x14ac:dyDescent="0.25">
      <c r="D1101" s="126"/>
      <c r="F1101" s="128"/>
    </row>
    <row r="1102" spans="4:6" x14ac:dyDescent="0.25">
      <c r="D1102" s="126"/>
      <c r="F1102" s="128"/>
    </row>
    <row r="1103" spans="4:6" x14ac:dyDescent="0.25">
      <c r="D1103" s="126"/>
      <c r="F1103" s="128"/>
    </row>
    <row r="1104" spans="4:6" x14ac:dyDescent="0.25">
      <c r="D1104" s="126"/>
      <c r="F1104" s="128"/>
    </row>
    <row r="1105" spans="4:6" x14ac:dyDescent="0.25">
      <c r="D1105" s="126"/>
      <c r="F1105" s="128"/>
    </row>
    <row r="1106" spans="4:6" x14ac:dyDescent="0.25">
      <c r="D1106" s="126"/>
      <c r="F1106" s="128"/>
    </row>
    <row r="1107" spans="4:6" x14ac:dyDescent="0.25">
      <c r="D1107" s="126"/>
      <c r="F1107" s="128"/>
    </row>
    <row r="1108" spans="4:6" x14ac:dyDescent="0.25">
      <c r="D1108" s="126"/>
      <c r="F1108" s="128"/>
    </row>
    <row r="1109" spans="4:6" x14ac:dyDescent="0.25">
      <c r="D1109" s="126"/>
      <c r="F1109" s="128"/>
    </row>
    <row r="1110" spans="4:6" x14ac:dyDescent="0.25">
      <c r="D1110" s="126"/>
      <c r="F1110" s="128"/>
    </row>
    <row r="1111" spans="4:6" x14ac:dyDescent="0.25">
      <c r="D1111" s="126"/>
      <c r="F1111" s="128"/>
    </row>
    <row r="1112" spans="4:6" x14ac:dyDescent="0.25">
      <c r="D1112" s="126"/>
      <c r="F1112" s="128"/>
    </row>
    <row r="1113" spans="4:6" x14ac:dyDescent="0.25">
      <c r="D1113" s="126"/>
      <c r="F1113" s="128"/>
    </row>
    <row r="1114" spans="4:6" x14ac:dyDescent="0.25">
      <c r="D1114" s="126"/>
      <c r="F1114" s="128"/>
    </row>
    <row r="1115" spans="4:6" x14ac:dyDescent="0.25">
      <c r="D1115" s="126"/>
      <c r="F1115" s="128"/>
    </row>
    <row r="1116" spans="4:6" x14ac:dyDescent="0.25">
      <c r="D1116" s="126"/>
      <c r="F1116" s="128"/>
    </row>
    <row r="1117" spans="4:6" x14ac:dyDescent="0.25">
      <c r="D1117" s="126"/>
      <c r="F1117" s="128"/>
    </row>
    <row r="1118" spans="4:6" x14ac:dyDescent="0.25">
      <c r="D1118" s="126"/>
      <c r="F1118" s="128"/>
    </row>
    <row r="1119" spans="4:6" x14ac:dyDescent="0.25">
      <c r="D1119" s="126"/>
      <c r="F1119" s="128"/>
    </row>
    <row r="1120" spans="4:6" x14ac:dyDescent="0.25">
      <c r="D1120" s="126"/>
      <c r="F1120" s="128"/>
    </row>
    <row r="1121" spans="4:6" x14ac:dyDescent="0.25">
      <c r="D1121" s="126"/>
      <c r="F1121" s="128"/>
    </row>
    <row r="1122" spans="4:6" x14ac:dyDescent="0.25">
      <c r="D1122" s="126"/>
      <c r="F1122" s="128"/>
    </row>
    <row r="1123" spans="4:6" x14ac:dyDescent="0.25">
      <c r="D1123" s="126"/>
      <c r="F1123" s="128"/>
    </row>
    <row r="1124" spans="4:6" x14ac:dyDescent="0.25">
      <c r="D1124" s="126"/>
      <c r="F1124" s="128"/>
    </row>
    <row r="1125" spans="4:6" x14ac:dyDescent="0.25">
      <c r="D1125" s="126"/>
      <c r="F1125" s="128"/>
    </row>
    <row r="1126" spans="4:6" x14ac:dyDescent="0.25">
      <c r="D1126" s="126"/>
      <c r="F1126" s="128"/>
    </row>
    <row r="1127" spans="4:6" x14ac:dyDescent="0.25">
      <c r="D1127" s="126"/>
      <c r="F1127" s="128"/>
    </row>
    <row r="1128" spans="4:6" x14ac:dyDescent="0.25">
      <c r="D1128" s="126"/>
      <c r="F1128" s="128"/>
    </row>
    <row r="1129" spans="4:6" x14ac:dyDescent="0.25">
      <c r="D1129" s="126"/>
      <c r="F1129" s="128"/>
    </row>
    <row r="1130" spans="4:6" x14ac:dyDescent="0.25">
      <c r="D1130" s="126"/>
      <c r="F1130" s="128"/>
    </row>
    <row r="1131" spans="4:6" x14ac:dyDescent="0.25">
      <c r="D1131" s="126"/>
      <c r="F1131" s="128"/>
    </row>
    <row r="1132" spans="4:6" x14ac:dyDescent="0.25">
      <c r="D1132" s="126"/>
      <c r="F1132" s="128"/>
    </row>
    <row r="1133" spans="4:6" x14ac:dyDescent="0.25">
      <c r="D1133" s="126"/>
      <c r="F1133" s="128"/>
    </row>
    <row r="1134" spans="4:6" x14ac:dyDescent="0.25">
      <c r="D1134" s="126"/>
      <c r="F1134" s="128"/>
    </row>
    <row r="1135" spans="4:6" x14ac:dyDescent="0.25">
      <c r="D1135" s="126"/>
      <c r="F1135" s="128"/>
    </row>
    <row r="1136" spans="4:6" x14ac:dyDescent="0.25">
      <c r="D1136" s="126"/>
      <c r="F1136" s="128"/>
    </row>
    <row r="1137" spans="4:6" x14ac:dyDescent="0.25">
      <c r="D1137" s="126"/>
      <c r="F1137" s="128"/>
    </row>
    <row r="1138" spans="4:6" x14ac:dyDescent="0.25">
      <c r="D1138" s="126"/>
      <c r="F1138" s="128"/>
    </row>
    <row r="1139" spans="4:6" x14ac:dyDescent="0.25">
      <c r="D1139" s="126"/>
      <c r="F1139" s="128"/>
    </row>
    <row r="1140" spans="4:6" x14ac:dyDescent="0.25">
      <c r="D1140" s="126"/>
      <c r="F1140" s="128"/>
    </row>
    <row r="1141" spans="4:6" x14ac:dyDescent="0.25">
      <c r="D1141" s="126"/>
      <c r="F1141" s="128"/>
    </row>
    <row r="1142" spans="4:6" x14ac:dyDescent="0.25">
      <c r="D1142" s="126"/>
      <c r="F1142" s="128"/>
    </row>
    <row r="1143" spans="4:6" x14ac:dyDescent="0.25">
      <c r="D1143" s="126"/>
      <c r="F1143" s="128"/>
    </row>
    <row r="1144" spans="4:6" x14ac:dyDescent="0.25">
      <c r="D1144" s="126"/>
      <c r="F1144" s="128"/>
    </row>
    <row r="1145" spans="4:6" x14ac:dyDescent="0.25">
      <c r="D1145" s="126"/>
      <c r="F1145" s="128"/>
    </row>
    <row r="1146" spans="4:6" x14ac:dyDescent="0.25">
      <c r="D1146" s="126"/>
      <c r="F1146" s="128"/>
    </row>
    <row r="1147" spans="4:6" x14ac:dyDescent="0.25">
      <c r="D1147" s="126"/>
      <c r="F1147" s="128"/>
    </row>
    <row r="1148" spans="4:6" x14ac:dyDescent="0.25">
      <c r="D1148" s="126"/>
      <c r="F1148" s="128"/>
    </row>
    <row r="1149" spans="4:6" x14ac:dyDescent="0.25">
      <c r="D1149" s="126"/>
      <c r="F1149" s="128"/>
    </row>
    <row r="1150" spans="4:6" x14ac:dyDescent="0.25">
      <c r="D1150" s="126"/>
      <c r="F1150" s="128"/>
    </row>
    <row r="1151" spans="4:6" x14ac:dyDescent="0.25">
      <c r="D1151" s="126"/>
      <c r="F1151" s="128"/>
    </row>
    <row r="1152" spans="4:6" x14ac:dyDescent="0.25">
      <c r="D1152" s="126"/>
      <c r="F1152" s="128"/>
    </row>
    <row r="1153" spans="4:6" x14ac:dyDescent="0.25">
      <c r="D1153" s="126"/>
      <c r="F1153" s="128"/>
    </row>
    <row r="1154" spans="4:6" x14ac:dyDescent="0.25">
      <c r="D1154" s="126"/>
      <c r="F1154" s="128"/>
    </row>
    <row r="1155" spans="4:6" x14ac:dyDescent="0.25">
      <c r="D1155" s="126"/>
      <c r="F1155" s="128"/>
    </row>
    <row r="1156" spans="4:6" x14ac:dyDescent="0.25">
      <c r="D1156" s="126"/>
      <c r="F1156" s="128"/>
    </row>
    <row r="1157" spans="4:6" x14ac:dyDescent="0.25">
      <c r="D1157" s="126"/>
      <c r="F1157" s="128"/>
    </row>
    <row r="1158" spans="4:6" x14ac:dyDescent="0.25">
      <c r="D1158" s="126"/>
      <c r="F1158" s="128"/>
    </row>
    <row r="1159" spans="4:6" x14ac:dyDescent="0.25">
      <c r="D1159" s="126"/>
      <c r="F1159" s="128"/>
    </row>
    <row r="1160" spans="4:6" x14ac:dyDescent="0.25">
      <c r="D1160" s="126"/>
      <c r="F1160" s="128"/>
    </row>
    <row r="1161" spans="4:6" x14ac:dyDescent="0.25">
      <c r="D1161" s="126"/>
      <c r="F1161" s="128"/>
    </row>
    <row r="1162" spans="4:6" x14ac:dyDescent="0.25">
      <c r="D1162" s="126"/>
      <c r="F1162" s="128"/>
    </row>
    <row r="1163" spans="4:6" x14ac:dyDescent="0.25">
      <c r="D1163" s="126"/>
      <c r="F1163" s="128"/>
    </row>
    <row r="1164" spans="4:6" x14ac:dyDescent="0.25">
      <c r="D1164" s="126"/>
      <c r="F1164" s="128"/>
    </row>
    <row r="1165" spans="4:6" x14ac:dyDescent="0.25">
      <c r="D1165" s="126"/>
      <c r="F1165" s="128"/>
    </row>
    <row r="1166" spans="4:6" x14ac:dyDescent="0.25">
      <c r="D1166" s="126"/>
      <c r="F1166" s="128"/>
    </row>
    <row r="1167" spans="4:6" x14ac:dyDescent="0.25">
      <c r="D1167" s="126"/>
      <c r="F1167" s="128"/>
    </row>
    <row r="1168" spans="4:6" x14ac:dyDescent="0.25">
      <c r="D1168" s="126"/>
      <c r="F1168" s="128"/>
    </row>
    <row r="1169" spans="4:6" x14ac:dyDescent="0.25">
      <c r="D1169" s="126"/>
      <c r="F1169" s="128"/>
    </row>
    <row r="1170" spans="4:6" x14ac:dyDescent="0.25">
      <c r="D1170" s="126"/>
      <c r="F1170" s="128"/>
    </row>
    <row r="1171" spans="4:6" x14ac:dyDescent="0.25">
      <c r="D1171" s="126"/>
      <c r="F1171" s="128"/>
    </row>
    <row r="1172" spans="4:6" x14ac:dyDescent="0.25">
      <c r="D1172" s="126"/>
      <c r="F1172" s="128"/>
    </row>
    <row r="1173" spans="4:6" x14ac:dyDescent="0.25">
      <c r="D1173" s="126"/>
      <c r="F1173" s="128"/>
    </row>
    <row r="1174" spans="4:6" x14ac:dyDescent="0.25">
      <c r="D1174" s="126"/>
      <c r="F1174" s="128"/>
    </row>
    <row r="1175" spans="4:6" x14ac:dyDescent="0.25">
      <c r="D1175" s="126"/>
      <c r="F1175" s="128"/>
    </row>
    <row r="1176" spans="4:6" x14ac:dyDescent="0.25">
      <c r="D1176" s="126"/>
      <c r="F1176" s="128"/>
    </row>
    <row r="1177" spans="4:6" x14ac:dyDescent="0.25">
      <c r="D1177" s="126"/>
      <c r="F1177" s="128"/>
    </row>
    <row r="1178" spans="4:6" x14ac:dyDescent="0.25">
      <c r="D1178" s="126"/>
      <c r="F1178" s="128"/>
    </row>
    <row r="1179" spans="4:6" x14ac:dyDescent="0.25">
      <c r="D1179" s="126"/>
      <c r="F1179" s="128"/>
    </row>
    <row r="1180" spans="4:6" x14ac:dyDescent="0.25">
      <c r="D1180" s="126"/>
      <c r="F1180" s="128"/>
    </row>
    <row r="1181" spans="4:6" x14ac:dyDescent="0.25">
      <c r="D1181" s="126"/>
      <c r="F1181" s="128"/>
    </row>
    <row r="1182" spans="4:6" x14ac:dyDescent="0.25">
      <c r="D1182" s="126"/>
      <c r="F1182" s="128"/>
    </row>
    <row r="1183" spans="4:6" x14ac:dyDescent="0.25">
      <c r="D1183" s="126"/>
      <c r="F1183" s="128"/>
    </row>
    <row r="1184" spans="4:6" x14ac:dyDescent="0.25">
      <c r="D1184" s="126"/>
      <c r="F1184" s="128"/>
    </row>
    <row r="1185" spans="4:6" x14ac:dyDescent="0.25">
      <c r="D1185" s="126"/>
      <c r="F1185" s="128"/>
    </row>
    <row r="1186" spans="4:6" x14ac:dyDescent="0.25">
      <c r="D1186" s="126"/>
      <c r="F1186" s="128"/>
    </row>
    <row r="1187" spans="4:6" x14ac:dyDescent="0.25">
      <c r="D1187" s="126"/>
      <c r="F1187" s="128"/>
    </row>
    <row r="1188" spans="4:6" x14ac:dyDescent="0.25">
      <c r="D1188" s="126"/>
      <c r="F1188" s="128"/>
    </row>
    <row r="1189" spans="4:6" x14ac:dyDescent="0.25">
      <c r="D1189" s="126"/>
      <c r="F1189" s="128"/>
    </row>
    <row r="1190" spans="4:6" x14ac:dyDescent="0.25">
      <c r="D1190" s="126"/>
      <c r="F1190" s="128"/>
    </row>
    <row r="1191" spans="4:6" x14ac:dyDescent="0.25">
      <c r="D1191" s="126"/>
      <c r="F1191" s="128"/>
    </row>
    <row r="1192" spans="4:6" x14ac:dyDescent="0.25">
      <c r="D1192" s="126"/>
      <c r="F1192" s="128"/>
    </row>
    <row r="1193" spans="4:6" x14ac:dyDescent="0.25">
      <c r="D1193" s="126"/>
      <c r="F1193" s="128"/>
    </row>
    <row r="1194" spans="4:6" x14ac:dyDescent="0.25">
      <c r="D1194" s="126"/>
      <c r="F1194" s="128"/>
    </row>
    <row r="1195" spans="4:6" x14ac:dyDescent="0.25">
      <c r="D1195" s="126"/>
      <c r="F1195" s="128"/>
    </row>
    <row r="1196" spans="4:6" x14ac:dyDescent="0.25">
      <c r="D1196" s="126"/>
      <c r="F1196" s="128"/>
    </row>
    <row r="1197" spans="4:6" x14ac:dyDescent="0.25">
      <c r="D1197" s="126"/>
      <c r="F1197" s="128"/>
    </row>
    <row r="1198" spans="4:6" x14ac:dyDescent="0.25">
      <c r="D1198" s="126"/>
      <c r="F1198" s="128"/>
    </row>
    <row r="1199" spans="4:6" x14ac:dyDescent="0.25">
      <c r="D1199" s="126"/>
      <c r="F1199" s="128"/>
    </row>
    <row r="1200" spans="4:6" x14ac:dyDescent="0.25">
      <c r="D1200" s="126"/>
      <c r="F1200" s="128"/>
    </row>
    <row r="1201" spans="4:6" x14ac:dyDescent="0.25">
      <c r="D1201" s="126"/>
      <c r="F1201" s="128"/>
    </row>
    <row r="1202" spans="4:6" x14ac:dyDescent="0.25">
      <c r="D1202" s="126"/>
      <c r="F1202" s="128"/>
    </row>
    <row r="1203" spans="4:6" x14ac:dyDescent="0.25">
      <c r="D1203" s="126"/>
      <c r="F1203" s="128"/>
    </row>
    <row r="1204" spans="4:6" x14ac:dyDescent="0.25">
      <c r="D1204" s="126"/>
      <c r="F1204" s="128"/>
    </row>
    <row r="1205" spans="4:6" x14ac:dyDescent="0.25">
      <c r="D1205" s="126"/>
      <c r="F1205" s="128"/>
    </row>
    <row r="1206" spans="4:6" x14ac:dyDescent="0.25">
      <c r="D1206" s="126"/>
      <c r="F1206" s="128"/>
    </row>
    <row r="1207" spans="4:6" x14ac:dyDescent="0.25">
      <c r="D1207" s="126"/>
      <c r="F1207" s="128"/>
    </row>
    <row r="1208" spans="4:6" x14ac:dyDescent="0.25">
      <c r="D1208" s="126"/>
      <c r="F1208" s="128"/>
    </row>
    <row r="1209" spans="4:6" x14ac:dyDescent="0.25">
      <c r="D1209" s="126"/>
      <c r="F1209" s="128"/>
    </row>
    <row r="1210" spans="4:6" x14ac:dyDescent="0.25">
      <c r="D1210" s="126"/>
      <c r="F1210" s="128"/>
    </row>
    <row r="1211" spans="4:6" x14ac:dyDescent="0.25">
      <c r="D1211" s="126"/>
      <c r="F1211" s="128"/>
    </row>
    <row r="1212" spans="4:6" x14ac:dyDescent="0.25">
      <c r="D1212" s="126"/>
      <c r="F1212" s="128"/>
    </row>
    <row r="1213" spans="4:6" x14ac:dyDescent="0.25">
      <c r="D1213" s="126"/>
      <c r="F1213" s="128"/>
    </row>
    <row r="1214" spans="4:6" x14ac:dyDescent="0.25">
      <c r="D1214" s="126"/>
      <c r="F1214" s="128"/>
    </row>
    <row r="1215" spans="4:6" x14ac:dyDescent="0.25">
      <c r="D1215" s="126"/>
      <c r="F1215" s="128"/>
    </row>
    <row r="1216" spans="4:6" x14ac:dyDescent="0.25">
      <c r="D1216" s="126"/>
      <c r="F1216" s="128"/>
    </row>
    <row r="1217" spans="4:6" x14ac:dyDescent="0.25">
      <c r="D1217" s="126"/>
      <c r="F1217" s="128"/>
    </row>
    <row r="1218" spans="4:6" x14ac:dyDescent="0.25">
      <c r="D1218" s="126"/>
      <c r="F1218" s="128"/>
    </row>
    <row r="1219" spans="4:6" x14ac:dyDescent="0.25">
      <c r="D1219" s="126"/>
      <c r="F1219" s="128"/>
    </row>
    <row r="1220" spans="4:6" x14ac:dyDescent="0.25">
      <c r="D1220" s="126"/>
      <c r="F1220" s="128"/>
    </row>
    <row r="1221" spans="4:6" x14ac:dyDescent="0.25">
      <c r="D1221" s="126"/>
      <c r="F1221" s="128"/>
    </row>
    <row r="1222" spans="4:6" x14ac:dyDescent="0.25">
      <c r="D1222" s="126"/>
      <c r="F1222" s="128"/>
    </row>
    <row r="1223" spans="4:6" x14ac:dyDescent="0.25">
      <c r="D1223" s="126"/>
      <c r="F1223" s="128"/>
    </row>
    <row r="1224" spans="4:6" x14ac:dyDescent="0.25">
      <c r="D1224" s="126"/>
      <c r="F1224" s="128"/>
    </row>
    <row r="1225" spans="4:6" x14ac:dyDescent="0.25">
      <c r="D1225" s="126"/>
      <c r="F1225" s="128"/>
    </row>
    <row r="1226" spans="4:6" x14ac:dyDescent="0.25">
      <c r="D1226" s="126"/>
      <c r="F1226" s="128"/>
    </row>
    <row r="1227" spans="4:6" x14ac:dyDescent="0.25">
      <c r="D1227" s="126"/>
      <c r="F1227" s="128"/>
    </row>
    <row r="1228" spans="4:6" x14ac:dyDescent="0.25">
      <c r="D1228" s="126"/>
      <c r="F1228" s="128"/>
    </row>
    <row r="1229" spans="4:6" x14ac:dyDescent="0.25">
      <c r="D1229" s="126"/>
      <c r="F1229" s="128"/>
    </row>
    <row r="1230" spans="4:6" x14ac:dyDescent="0.25">
      <c r="D1230" s="126"/>
      <c r="F1230" s="128"/>
    </row>
    <row r="1231" spans="4:6" x14ac:dyDescent="0.25">
      <c r="D1231" s="126"/>
      <c r="F1231" s="128"/>
    </row>
    <row r="1232" spans="4:6" x14ac:dyDescent="0.25">
      <c r="D1232" s="126"/>
      <c r="F1232" s="128"/>
    </row>
    <row r="1233" spans="4:6" x14ac:dyDescent="0.25">
      <c r="D1233" s="126"/>
      <c r="F1233" s="128"/>
    </row>
    <row r="1234" spans="4:6" x14ac:dyDescent="0.25">
      <c r="D1234" s="126"/>
      <c r="F1234" s="128"/>
    </row>
    <row r="1235" spans="4:6" x14ac:dyDescent="0.25">
      <c r="D1235" s="126"/>
      <c r="F1235" s="128"/>
    </row>
    <row r="1236" spans="4:6" x14ac:dyDescent="0.25">
      <c r="D1236" s="126"/>
      <c r="F1236" s="128"/>
    </row>
    <row r="1237" spans="4:6" x14ac:dyDescent="0.25">
      <c r="D1237" s="126"/>
      <c r="F1237" s="128"/>
    </row>
    <row r="1238" spans="4:6" x14ac:dyDescent="0.25">
      <c r="D1238" s="126"/>
      <c r="F1238" s="128"/>
    </row>
    <row r="1239" spans="4:6" x14ac:dyDescent="0.25">
      <c r="D1239" s="126"/>
      <c r="F1239" s="128"/>
    </row>
    <row r="1240" spans="4:6" x14ac:dyDescent="0.25">
      <c r="D1240" s="126"/>
      <c r="F1240" s="128"/>
    </row>
    <row r="1241" spans="4:6" x14ac:dyDescent="0.25">
      <c r="D1241" s="126"/>
      <c r="F1241" s="128"/>
    </row>
    <row r="1242" spans="4:6" x14ac:dyDescent="0.25">
      <c r="D1242" s="126"/>
      <c r="F1242" s="128"/>
    </row>
    <row r="1243" spans="4:6" x14ac:dyDescent="0.25">
      <c r="D1243" s="126"/>
      <c r="F1243" s="128"/>
    </row>
    <row r="1244" spans="4:6" x14ac:dyDescent="0.25">
      <c r="D1244" s="126"/>
      <c r="F1244" s="128"/>
    </row>
    <row r="1245" spans="4:6" x14ac:dyDescent="0.25">
      <c r="D1245" s="126"/>
      <c r="F1245" s="128"/>
    </row>
    <row r="1246" spans="4:6" x14ac:dyDescent="0.25">
      <c r="D1246" s="126"/>
      <c r="F1246" s="128"/>
    </row>
    <row r="1247" spans="4:6" x14ac:dyDescent="0.25">
      <c r="D1247" s="126"/>
      <c r="F1247" s="128"/>
    </row>
    <row r="1248" spans="4:6" x14ac:dyDescent="0.25">
      <c r="D1248" s="126"/>
      <c r="F1248" s="128"/>
    </row>
    <row r="1249" spans="4:6" x14ac:dyDescent="0.25">
      <c r="D1249" s="126"/>
      <c r="F1249" s="128"/>
    </row>
    <row r="1250" spans="4:6" x14ac:dyDescent="0.25">
      <c r="D1250" s="126"/>
      <c r="F1250" s="128"/>
    </row>
    <row r="1251" spans="4:6" x14ac:dyDescent="0.25">
      <c r="D1251" s="126"/>
      <c r="F1251" s="128"/>
    </row>
    <row r="1252" spans="4:6" x14ac:dyDescent="0.25">
      <c r="D1252" s="126"/>
      <c r="F1252" s="128"/>
    </row>
    <row r="1253" spans="4:6" x14ac:dyDescent="0.25">
      <c r="D1253" s="126"/>
      <c r="F1253" s="128"/>
    </row>
    <row r="1254" spans="4:6" x14ac:dyDescent="0.25">
      <c r="D1254" s="126"/>
      <c r="F1254" s="128"/>
    </row>
    <row r="1255" spans="4:6" x14ac:dyDescent="0.25">
      <c r="D1255" s="126"/>
      <c r="F1255" s="128"/>
    </row>
    <row r="1256" spans="4:6" x14ac:dyDescent="0.25">
      <c r="D1256" s="126"/>
      <c r="F1256" s="128"/>
    </row>
    <row r="1257" spans="4:6" x14ac:dyDescent="0.25">
      <c r="D1257" s="126"/>
      <c r="F1257" s="128"/>
    </row>
    <row r="1258" spans="4:6" x14ac:dyDescent="0.25">
      <c r="D1258" s="126"/>
      <c r="F1258" s="128"/>
    </row>
    <row r="1259" spans="4:6" x14ac:dyDescent="0.25">
      <c r="D1259" s="126"/>
      <c r="F1259" s="128"/>
    </row>
    <row r="1260" spans="4:6" x14ac:dyDescent="0.25">
      <c r="D1260" s="126"/>
      <c r="F1260" s="128"/>
    </row>
    <row r="1261" spans="4:6" x14ac:dyDescent="0.25">
      <c r="D1261" s="126"/>
      <c r="F1261" s="128"/>
    </row>
    <row r="1262" spans="4:6" x14ac:dyDescent="0.25">
      <c r="D1262" s="126"/>
      <c r="F1262" s="128"/>
    </row>
    <row r="1263" spans="4:6" x14ac:dyDescent="0.25">
      <c r="D1263" s="126"/>
      <c r="F1263" s="128"/>
    </row>
    <row r="1264" spans="4:6" x14ac:dyDescent="0.25">
      <c r="D1264" s="126"/>
      <c r="F1264" s="128"/>
    </row>
    <row r="1265" spans="4:6" x14ac:dyDescent="0.25">
      <c r="D1265" s="126"/>
      <c r="F1265" s="128"/>
    </row>
    <row r="1266" spans="4:6" x14ac:dyDescent="0.25">
      <c r="D1266" s="126"/>
      <c r="F1266" s="128"/>
    </row>
    <row r="1267" spans="4:6" x14ac:dyDescent="0.25">
      <c r="D1267" s="126"/>
      <c r="F1267" s="128"/>
    </row>
    <row r="1268" spans="4:6" x14ac:dyDescent="0.25">
      <c r="D1268" s="126"/>
      <c r="F1268" s="128"/>
    </row>
    <row r="1269" spans="4:6" x14ac:dyDescent="0.25">
      <c r="D1269" s="126"/>
      <c r="F1269" s="128"/>
    </row>
    <row r="1270" spans="4:6" x14ac:dyDescent="0.25">
      <c r="D1270" s="126"/>
      <c r="F1270" s="128"/>
    </row>
    <row r="1271" spans="4:6" x14ac:dyDescent="0.25">
      <c r="D1271" s="126"/>
      <c r="F1271" s="128"/>
    </row>
    <row r="1272" spans="4:6" x14ac:dyDescent="0.25">
      <c r="D1272" s="126"/>
      <c r="F1272" s="128"/>
    </row>
    <row r="1273" spans="4:6" x14ac:dyDescent="0.25">
      <c r="D1273" s="126"/>
      <c r="F1273" s="128"/>
    </row>
    <row r="1274" spans="4:6" x14ac:dyDescent="0.25">
      <c r="D1274" s="126"/>
      <c r="F1274" s="128"/>
    </row>
    <row r="1275" spans="4:6" x14ac:dyDescent="0.25">
      <c r="D1275" s="126"/>
      <c r="F1275" s="128"/>
    </row>
    <row r="1276" spans="4:6" x14ac:dyDescent="0.25">
      <c r="D1276" s="126"/>
      <c r="F1276" s="128"/>
    </row>
    <row r="1277" spans="4:6" x14ac:dyDescent="0.25">
      <c r="D1277" s="126"/>
      <c r="F1277" s="128"/>
    </row>
    <row r="1278" spans="4:6" x14ac:dyDescent="0.25">
      <c r="D1278" s="126"/>
      <c r="F1278" s="128"/>
    </row>
    <row r="1279" spans="4:6" x14ac:dyDescent="0.25">
      <c r="D1279" s="126"/>
      <c r="F1279" s="128"/>
    </row>
    <row r="1280" spans="4:6" x14ac:dyDescent="0.25">
      <c r="D1280" s="126"/>
      <c r="F1280" s="128"/>
    </row>
    <row r="1281" spans="4:6" x14ac:dyDescent="0.25">
      <c r="D1281" s="126"/>
      <c r="F1281" s="128"/>
    </row>
    <row r="1282" spans="4:6" x14ac:dyDescent="0.25">
      <c r="D1282" s="126"/>
      <c r="F1282" s="128"/>
    </row>
    <row r="1283" spans="4:6" x14ac:dyDescent="0.25">
      <c r="D1283" s="126"/>
      <c r="F1283" s="128"/>
    </row>
    <row r="1284" spans="4:6" x14ac:dyDescent="0.25">
      <c r="D1284" s="126"/>
      <c r="F1284" s="128"/>
    </row>
    <row r="1285" spans="4:6" x14ac:dyDescent="0.25">
      <c r="D1285" s="126"/>
      <c r="F1285" s="128"/>
    </row>
    <row r="1286" spans="4:6" x14ac:dyDescent="0.25">
      <c r="D1286" s="126"/>
      <c r="F1286" s="128"/>
    </row>
    <row r="1287" spans="4:6" x14ac:dyDescent="0.25">
      <c r="D1287" s="126"/>
      <c r="F1287" s="128"/>
    </row>
    <row r="1288" spans="4:6" x14ac:dyDescent="0.25">
      <c r="D1288" s="126"/>
      <c r="F1288" s="128"/>
    </row>
    <row r="1289" spans="4:6" x14ac:dyDescent="0.25">
      <c r="D1289" s="126"/>
      <c r="F1289" s="128"/>
    </row>
    <row r="1290" spans="4:6" x14ac:dyDescent="0.25">
      <c r="D1290" s="126"/>
      <c r="F1290" s="128"/>
    </row>
    <row r="1291" spans="4:6" x14ac:dyDescent="0.25">
      <c r="D1291" s="126"/>
      <c r="F1291" s="128"/>
    </row>
    <row r="1292" spans="4:6" x14ac:dyDescent="0.25">
      <c r="D1292" s="126"/>
      <c r="F1292" s="128"/>
    </row>
    <row r="1293" spans="4:6" x14ac:dyDescent="0.25">
      <c r="D1293" s="126"/>
      <c r="F1293" s="128"/>
    </row>
    <row r="1294" spans="4:6" x14ac:dyDescent="0.25">
      <c r="D1294" s="126"/>
      <c r="F1294" s="128"/>
    </row>
    <row r="1295" spans="4:6" x14ac:dyDescent="0.25">
      <c r="D1295" s="126"/>
      <c r="F1295" s="128"/>
    </row>
    <row r="1296" spans="4:6" x14ac:dyDescent="0.25">
      <c r="D1296" s="126"/>
      <c r="F1296" s="128"/>
    </row>
    <row r="1297" spans="4:6" x14ac:dyDescent="0.25">
      <c r="D1297" s="126"/>
      <c r="F1297" s="128"/>
    </row>
    <row r="1298" spans="4:6" x14ac:dyDescent="0.25">
      <c r="D1298" s="126"/>
      <c r="F1298" s="128"/>
    </row>
    <row r="1299" spans="4:6" x14ac:dyDescent="0.25">
      <c r="D1299" s="126"/>
      <c r="F1299" s="128"/>
    </row>
    <row r="1300" spans="4:6" x14ac:dyDescent="0.25">
      <c r="D1300" s="126"/>
      <c r="F1300" s="128"/>
    </row>
    <row r="1301" spans="4:6" x14ac:dyDescent="0.25">
      <c r="D1301" s="126"/>
      <c r="F1301" s="128"/>
    </row>
    <row r="1302" spans="4:6" x14ac:dyDescent="0.25">
      <c r="D1302" s="126"/>
      <c r="F1302" s="128"/>
    </row>
    <row r="1303" spans="4:6" x14ac:dyDescent="0.25">
      <c r="D1303" s="126"/>
      <c r="F1303" s="128"/>
    </row>
    <row r="1304" spans="4:6" x14ac:dyDescent="0.25">
      <c r="D1304" s="126"/>
      <c r="F1304" s="128"/>
    </row>
    <row r="1305" spans="4:6" x14ac:dyDescent="0.25">
      <c r="D1305" s="126"/>
      <c r="F1305" s="128"/>
    </row>
    <row r="1306" spans="4:6" x14ac:dyDescent="0.25">
      <c r="D1306" s="126"/>
      <c r="F1306" s="128"/>
    </row>
    <row r="1307" spans="4:6" x14ac:dyDescent="0.25">
      <c r="D1307" s="126"/>
      <c r="F1307" s="128"/>
    </row>
    <row r="1308" spans="4:6" x14ac:dyDescent="0.25">
      <c r="D1308" s="126"/>
      <c r="F1308" s="128"/>
    </row>
    <row r="1309" spans="4:6" x14ac:dyDescent="0.25">
      <c r="D1309" s="126"/>
      <c r="F1309" s="128"/>
    </row>
    <row r="1310" spans="4:6" x14ac:dyDescent="0.25">
      <c r="D1310" s="126"/>
      <c r="F1310" s="128"/>
    </row>
    <row r="1311" spans="4:6" x14ac:dyDescent="0.25">
      <c r="D1311" s="126"/>
      <c r="F1311" s="128"/>
    </row>
    <row r="1312" spans="4:6" x14ac:dyDescent="0.25">
      <c r="D1312" s="126"/>
      <c r="F1312" s="128"/>
    </row>
    <row r="1313" spans="4:6" x14ac:dyDescent="0.25">
      <c r="D1313" s="126"/>
      <c r="F1313" s="128"/>
    </row>
    <row r="1314" spans="4:6" x14ac:dyDescent="0.25">
      <c r="D1314" s="126"/>
      <c r="F1314" s="128"/>
    </row>
    <row r="1315" spans="4:6" x14ac:dyDescent="0.25">
      <c r="D1315" s="126"/>
      <c r="F1315" s="128"/>
    </row>
    <row r="1316" spans="4:6" x14ac:dyDescent="0.25">
      <c r="D1316" s="126"/>
      <c r="F1316" s="128"/>
    </row>
    <row r="1317" spans="4:6" x14ac:dyDescent="0.25">
      <c r="D1317" s="126"/>
      <c r="F1317" s="128"/>
    </row>
    <row r="1318" spans="4:6" x14ac:dyDescent="0.25">
      <c r="D1318" s="126"/>
      <c r="F1318" s="128"/>
    </row>
    <row r="1319" spans="4:6" x14ac:dyDescent="0.25">
      <c r="D1319" s="126"/>
      <c r="F1319" s="128"/>
    </row>
    <row r="1320" spans="4:6" x14ac:dyDescent="0.25">
      <c r="D1320" s="126"/>
      <c r="F1320" s="128"/>
    </row>
    <row r="1321" spans="4:6" x14ac:dyDescent="0.25">
      <c r="D1321" s="126"/>
      <c r="F1321" s="128"/>
    </row>
    <row r="1322" spans="4:6" x14ac:dyDescent="0.25">
      <c r="D1322" s="126"/>
      <c r="F1322" s="128"/>
    </row>
    <row r="1323" spans="4:6" x14ac:dyDescent="0.25">
      <c r="D1323" s="126"/>
      <c r="F1323" s="128"/>
    </row>
    <row r="1324" spans="4:6" x14ac:dyDescent="0.25">
      <c r="D1324" s="126"/>
      <c r="F1324" s="128"/>
    </row>
    <row r="1325" spans="4:6" x14ac:dyDescent="0.25">
      <c r="D1325" s="126"/>
      <c r="F1325" s="128"/>
    </row>
    <row r="1326" spans="4:6" x14ac:dyDescent="0.25">
      <c r="D1326" s="126"/>
      <c r="F1326" s="128"/>
    </row>
    <row r="1327" spans="4:6" x14ac:dyDescent="0.25">
      <c r="D1327" s="126"/>
      <c r="F1327" s="128"/>
    </row>
    <row r="1328" spans="4:6" x14ac:dyDescent="0.25">
      <c r="D1328" s="126"/>
      <c r="F1328" s="128"/>
    </row>
    <row r="1329" spans="4:6" x14ac:dyDescent="0.25">
      <c r="D1329" s="126"/>
      <c r="F1329" s="128"/>
    </row>
    <row r="1330" spans="4:6" x14ac:dyDescent="0.25">
      <c r="D1330" s="126"/>
      <c r="F1330" s="128"/>
    </row>
    <row r="1331" spans="4:6" x14ac:dyDescent="0.25">
      <c r="D1331" s="126"/>
      <c r="F1331" s="128"/>
    </row>
    <row r="1332" spans="4:6" x14ac:dyDescent="0.25">
      <c r="D1332" s="126"/>
      <c r="F1332" s="128"/>
    </row>
    <row r="1333" spans="4:6" x14ac:dyDescent="0.25">
      <c r="D1333" s="126"/>
      <c r="F1333" s="128"/>
    </row>
    <row r="1334" spans="4:6" x14ac:dyDescent="0.25">
      <c r="D1334" s="126"/>
      <c r="F1334" s="128"/>
    </row>
    <row r="1335" spans="4:6" x14ac:dyDescent="0.25">
      <c r="D1335" s="126"/>
      <c r="F1335" s="128"/>
    </row>
    <row r="1336" spans="4:6" x14ac:dyDescent="0.25">
      <c r="D1336" s="126"/>
      <c r="F1336" s="128"/>
    </row>
    <row r="1337" spans="4:6" x14ac:dyDescent="0.25">
      <c r="D1337" s="126"/>
      <c r="F1337" s="128"/>
    </row>
    <row r="1338" spans="4:6" x14ac:dyDescent="0.25">
      <c r="D1338" s="126"/>
      <c r="F1338" s="128"/>
    </row>
    <row r="1339" spans="4:6" x14ac:dyDescent="0.25">
      <c r="D1339" s="126"/>
      <c r="F1339" s="128"/>
    </row>
    <row r="1340" spans="4:6" x14ac:dyDescent="0.25">
      <c r="D1340" s="126"/>
      <c r="F1340" s="128"/>
    </row>
    <row r="1341" spans="4:6" x14ac:dyDescent="0.25">
      <c r="D1341" s="126"/>
      <c r="F1341" s="128"/>
    </row>
    <row r="1342" spans="4:6" x14ac:dyDescent="0.25">
      <c r="D1342" s="126"/>
      <c r="F1342" s="128"/>
    </row>
    <row r="1343" spans="4:6" x14ac:dyDescent="0.25">
      <c r="D1343" s="126"/>
      <c r="F1343" s="128"/>
    </row>
    <row r="1344" spans="4:6" x14ac:dyDescent="0.25">
      <c r="D1344" s="126"/>
      <c r="F1344" s="128"/>
    </row>
    <row r="1345" spans="4:6" x14ac:dyDescent="0.25">
      <c r="D1345" s="126"/>
      <c r="F1345" s="128"/>
    </row>
    <row r="1346" spans="4:6" x14ac:dyDescent="0.25">
      <c r="D1346" s="126"/>
      <c r="F1346" s="128"/>
    </row>
    <row r="1347" spans="4:6" x14ac:dyDescent="0.25">
      <c r="D1347" s="126"/>
      <c r="F1347" s="128"/>
    </row>
    <row r="1348" spans="4:6" x14ac:dyDescent="0.25">
      <c r="D1348" s="126"/>
      <c r="F1348" s="128"/>
    </row>
    <row r="1349" spans="4:6" x14ac:dyDescent="0.25">
      <c r="D1349" s="126"/>
      <c r="F1349" s="128"/>
    </row>
    <row r="1350" spans="4:6" x14ac:dyDescent="0.25">
      <c r="D1350" s="126"/>
      <c r="F1350" s="128"/>
    </row>
    <row r="1351" spans="4:6" x14ac:dyDescent="0.25">
      <c r="D1351" s="126"/>
      <c r="F1351" s="128"/>
    </row>
    <row r="1352" spans="4:6" x14ac:dyDescent="0.25">
      <c r="D1352" s="126"/>
      <c r="F1352" s="128"/>
    </row>
    <row r="1353" spans="4:6" x14ac:dyDescent="0.25">
      <c r="D1353" s="126"/>
      <c r="F1353" s="128"/>
    </row>
    <row r="1354" spans="4:6" x14ac:dyDescent="0.25">
      <c r="D1354" s="126"/>
      <c r="F1354" s="128"/>
    </row>
    <row r="1355" spans="4:6" x14ac:dyDescent="0.25">
      <c r="D1355" s="126"/>
      <c r="F1355" s="128"/>
    </row>
    <row r="1356" spans="4:6" x14ac:dyDescent="0.25">
      <c r="D1356" s="126"/>
      <c r="F1356" s="128"/>
    </row>
    <row r="1357" spans="4:6" x14ac:dyDescent="0.25">
      <c r="D1357" s="126"/>
      <c r="F1357" s="128"/>
    </row>
    <row r="1358" spans="4:6" x14ac:dyDescent="0.25">
      <c r="D1358" s="126"/>
      <c r="F1358" s="128"/>
    </row>
    <row r="1359" spans="4:6" x14ac:dyDescent="0.25">
      <c r="D1359" s="126"/>
      <c r="F1359" s="128"/>
    </row>
    <row r="1360" spans="4:6" x14ac:dyDescent="0.25">
      <c r="D1360" s="126"/>
      <c r="F1360" s="128"/>
    </row>
    <row r="1361" spans="4:6" x14ac:dyDescent="0.25">
      <c r="D1361" s="126"/>
      <c r="F1361" s="128"/>
    </row>
    <row r="1362" spans="4:6" x14ac:dyDescent="0.25">
      <c r="D1362" s="126"/>
      <c r="F1362" s="128"/>
    </row>
    <row r="1363" spans="4:6" x14ac:dyDescent="0.25">
      <c r="D1363" s="126"/>
      <c r="F1363" s="128"/>
    </row>
    <row r="1364" spans="4:6" x14ac:dyDescent="0.25">
      <c r="D1364" s="126"/>
      <c r="F1364" s="128"/>
    </row>
    <row r="1365" spans="4:6" x14ac:dyDescent="0.25">
      <c r="D1365" s="126"/>
      <c r="F1365" s="128"/>
    </row>
    <row r="1366" spans="4:6" x14ac:dyDescent="0.25">
      <c r="D1366" s="126"/>
      <c r="F1366" s="128"/>
    </row>
    <row r="1367" spans="4:6" x14ac:dyDescent="0.25">
      <c r="D1367" s="126"/>
      <c r="F1367" s="128"/>
    </row>
    <row r="1368" spans="4:6" x14ac:dyDescent="0.25">
      <c r="D1368" s="126"/>
      <c r="F1368" s="128"/>
    </row>
    <row r="1369" spans="4:6" x14ac:dyDescent="0.25">
      <c r="D1369" s="126"/>
      <c r="F1369" s="128"/>
    </row>
    <row r="1370" spans="4:6" x14ac:dyDescent="0.25">
      <c r="D1370" s="126"/>
      <c r="F1370" s="128"/>
    </row>
    <row r="1371" spans="4:6" x14ac:dyDescent="0.25">
      <c r="D1371" s="126"/>
      <c r="F1371" s="128"/>
    </row>
    <row r="1372" spans="4:6" x14ac:dyDescent="0.25">
      <c r="D1372" s="126"/>
      <c r="F1372" s="128"/>
    </row>
    <row r="1373" spans="4:6" x14ac:dyDescent="0.25">
      <c r="D1373" s="126"/>
      <c r="F1373" s="128"/>
    </row>
    <row r="1374" spans="4:6" x14ac:dyDescent="0.25">
      <c r="D1374" s="126"/>
      <c r="F1374" s="128"/>
    </row>
    <row r="1375" spans="4:6" x14ac:dyDescent="0.25">
      <c r="D1375" s="126"/>
      <c r="F1375" s="128"/>
    </row>
    <row r="1376" spans="4:6" x14ac:dyDescent="0.25">
      <c r="D1376" s="126"/>
      <c r="F1376" s="128"/>
    </row>
    <row r="1377" spans="4:6" x14ac:dyDescent="0.25">
      <c r="D1377" s="126"/>
      <c r="F1377" s="128"/>
    </row>
    <row r="1378" spans="4:6" x14ac:dyDescent="0.25">
      <c r="D1378" s="126"/>
      <c r="F1378" s="128"/>
    </row>
    <row r="1379" spans="4:6" x14ac:dyDescent="0.25">
      <c r="D1379" s="126"/>
      <c r="F1379" s="128"/>
    </row>
    <row r="1380" spans="4:6" x14ac:dyDescent="0.25">
      <c r="D1380" s="126"/>
      <c r="F1380" s="128"/>
    </row>
    <row r="1381" spans="4:6" x14ac:dyDescent="0.25">
      <c r="D1381" s="126"/>
      <c r="F1381" s="128"/>
    </row>
    <row r="1382" spans="4:6" x14ac:dyDescent="0.25">
      <c r="D1382" s="126"/>
      <c r="F1382" s="128"/>
    </row>
    <row r="1383" spans="4:6" x14ac:dyDescent="0.25">
      <c r="D1383" s="126"/>
      <c r="F1383" s="128"/>
    </row>
    <row r="1384" spans="4:6" x14ac:dyDescent="0.25">
      <c r="D1384" s="126"/>
      <c r="F1384" s="128"/>
    </row>
    <row r="1385" spans="4:6" x14ac:dyDescent="0.25">
      <c r="D1385" s="126"/>
      <c r="F1385" s="128"/>
    </row>
    <row r="1386" spans="4:6" x14ac:dyDescent="0.25">
      <c r="D1386" s="126"/>
      <c r="F1386" s="128"/>
    </row>
    <row r="1387" spans="4:6" x14ac:dyDescent="0.25">
      <c r="D1387" s="126"/>
      <c r="F1387" s="128"/>
    </row>
    <row r="1388" spans="4:6" x14ac:dyDescent="0.25">
      <c r="D1388" s="126"/>
      <c r="F1388" s="128"/>
    </row>
    <row r="1389" spans="4:6" x14ac:dyDescent="0.25">
      <c r="D1389" s="126"/>
      <c r="F1389" s="128"/>
    </row>
    <row r="1390" spans="4:6" x14ac:dyDescent="0.25">
      <c r="D1390" s="126"/>
      <c r="F1390" s="128"/>
    </row>
    <row r="1391" spans="4:6" x14ac:dyDescent="0.25">
      <c r="D1391" s="126"/>
      <c r="F1391" s="128"/>
    </row>
    <row r="1392" spans="4:6" x14ac:dyDescent="0.25">
      <c r="D1392" s="126"/>
      <c r="F1392" s="128"/>
    </row>
    <row r="1393" spans="4:6" x14ac:dyDescent="0.25">
      <c r="D1393" s="126"/>
      <c r="F1393" s="128"/>
    </row>
    <row r="1394" spans="4:6" x14ac:dyDescent="0.25">
      <c r="D1394" s="126"/>
      <c r="F1394" s="128"/>
    </row>
    <row r="1395" spans="4:6" x14ac:dyDescent="0.25">
      <c r="D1395" s="126"/>
      <c r="F1395" s="128"/>
    </row>
    <row r="1396" spans="4:6" x14ac:dyDescent="0.25">
      <c r="D1396" s="126"/>
      <c r="F1396" s="128"/>
    </row>
    <row r="1397" spans="4:6" x14ac:dyDescent="0.25">
      <c r="D1397" s="126"/>
      <c r="F1397" s="128"/>
    </row>
    <row r="1398" spans="4:6" x14ac:dyDescent="0.25">
      <c r="D1398" s="126"/>
      <c r="F1398" s="128"/>
    </row>
    <row r="1399" spans="4:6" x14ac:dyDescent="0.25">
      <c r="D1399" s="126"/>
      <c r="F1399" s="128"/>
    </row>
    <row r="1400" spans="4:6" x14ac:dyDescent="0.25">
      <c r="D1400" s="126"/>
      <c r="F1400" s="128"/>
    </row>
    <row r="1401" spans="4:6" x14ac:dyDescent="0.25">
      <c r="D1401" s="126"/>
      <c r="F1401" s="128"/>
    </row>
    <row r="1402" spans="4:6" x14ac:dyDescent="0.25">
      <c r="D1402" s="126"/>
      <c r="F1402" s="128"/>
    </row>
    <row r="1403" spans="4:6" x14ac:dyDescent="0.25">
      <c r="D1403" s="126"/>
      <c r="F1403" s="128"/>
    </row>
    <row r="1404" spans="4:6" x14ac:dyDescent="0.25">
      <c r="D1404" s="126"/>
      <c r="F1404" s="128"/>
    </row>
    <row r="1405" spans="4:6" x14ac:dyDescent="0.25">
      <c r="D1405" s="126"/>
      <c r="F1405" s="128"/>
    </row>
    <row r="1406" spans="4:6" x14ac:dyDescent="0.25">
      <c r="D1406" s="126"/>
      <c r="F1406" s="128"/>
    </row>
    <row r="1407" spans="4:6" x14ac:dyDescent="0.25">
      <c r="D1407" s="126"/>
      <c r="F1407" s="128"/>
    </row>
    <row r="1408" spans="4:6" x14ac:dyDescent="0.25">
      <c r="D1408" s="126"/>
      <c r="F1408" s="128"/>
    </row>
    <row r="1409" spans="4:6" x14ac:dyDescent="0.25">
      <c r="D1409" s="126"/>
      <c r="F1409" s="128"/>
    </row>
    <row r="1410" spans="4:6" x14ac:dyDescent="0.25">
      <c r="D1410" s="126"/>
      <c r="F1410" s="128"/>
    </row>
  </sheetData>
  <phoneticPr fontId="20" type="noConversion"/>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42"/>
  <sheetViews>
    <sheetView topLeftCell="A55" workbookViewId="0">
      <selection activeCell="A27" sqref="A27"/>
    </sheetView>
  </sheetViews>
  <sheetFormatPr defaultColWidth="8.625" defaultRowHeight="12.75" x14ac:dyDescent="0.2"/>
  <cols>
    <col min="1" max="1" width="6.625" style="481" bestFit="1" customWidth="1"/>
    <col min="2" max="2" width="10.125" style="481" bestFit="1" customWidth="1"/>
    <col min="3" max="3" width="16.125" style="481" bestFit="1" customWidth="1"/>
    <col min="4" max="4" width="51.625" style="481" customWidth="1"/>
    <col min="5" max="5" width="42.125" style="481" bestFit="1" customWidth="1"/>
    <col min="6" max="6" width="230.125" style="481" bestFit="1" customWidth="1"/>
    <col min="7" max="16384" width="8.625" style="481"/>
  </cols>
  <sheetData>
    <row r="1" spans="1:6" x14ac:dyDescent="0.2">
      <c r="A1" s="478"/>
      <c r="B1" s="479" t="s">
        <v>1321</v>
      </c>
      <c r="C1" s="479"/>
      <c r="D1" s="479"/>
      <c r="E1" s="479"/>
      <c r="F1" s="480"/>
    </row>
    <row r="2" spans="1:6" ht="25.5" x14ac:dyDescent="0.2">
      <c r="A2" s="482" t="s">
        <v>1322</v>
      </c>
      <c r="B2" s="222"/>
      <c r="C2" s="168" t="s">
        <v>67</v>
      </c>
      <c r="D2" s="168" t="s">
        <v>197</v>
      </c>
      <c r="E2" s="483" t="s">
        <v>4</v>
      </c>
      <c r="F2" s="484" t="s">
        <v>198</v>
      </c>
    </row>
    <row r="3" spans="1:6" ht="25.5" x14ac:dyDescent="0.2">
      <c r="A3" s="485"/>
      <c r="B3" s="91"/>
      <c r="C3" s="109"/>
      <c r="D3" s="486" t="s">
        <v>1323</v>
      </c>
      <c r="E3" s="109"/>
      <c r="F3" s="111"/>
    </row>
    <row r="4" spans="1:6" x14ac:dyDescent="0.2">
      <c r="A4" s="110"/>
      <c r="B4" s="91"/>
      <c r="C4" s="108"/>
      <c r="D4" s="109" t="s">
        <v>1324</v>
      </c>
      <c r="E4" s="109"/>
      <c r="F4" s="111"/>
    </row>
    <row r="5" spans="1:6" x14ac:dyDescent="0.2">
      <c r="A5" s="487">
        <v>1</v>
      </c>
      <c r="B5" s="97" t="s">
        <v>1325</v>
      </c>
      <c r="C5" s="97" t="s">
        <v>1</v>
      </c>
      <c r="D5" s="129" t="s">
        <v>1326</v>
      </c>
      <c r="E5" s="99" t="s">
        <v>1327</v>
      </c>
      <c r="F5" s="113" t="s">
        <v>1328</v>
      </c>
    </row>
    <row r="6" spans="1:6" x14ac:dyDescent="0.2">
      <c r="A6" s="488">
        <v>1</v>
      </c>
      <c r="B6" s="97" t="s">
        <v>1329</v>
      </c>
      <c r="C6" s="97" t="s">
        <v>1</v>
      </c>
      <c r="D6" s="113" t="s">
        <v>1330</v>
      </c>
      <c r="E6" s="99" t="s">
        <v>1327</v>
      </c>
      <c r="F6" s="113" t="s">
        <v>1331</v>
      </c>
    </row>
    <row r="7" spans="1:6" x14ac:dyDescent="0.2">
      <c r="A7" s="488">
        <v>1</v>
      </c>
      <c r="B7" s="97" t="s">
        <v>1332</v>
      </c>
      <c r="C7" s="97" t="s">
        <v>1</v>
      </c>
      <c r="D7" s="489" t="s">
        <v>1333</v>
      </c>
      <c r="E7" s="99" t="s">
        <v>1327</v>
      </c>
      <c r="F7" s="100" t="s">
        <v>1334</v>
      </c>
    </row>
    <row r="8" spans="1:6" x14ac:dyDescent="0.2">
      <c r="A8" s="488">
        <v>1</v>
      </c>
      <c r="B8" s="97" t="s">
        <v>1335</v>
      </c>
      <c r="C8" s="97" t="s">
        <v>1</v>
      </c>
      <c r="D8" s="489" t="s">
        <v>1336</v>
      </c>
      <c r="E8" s="99" t="s">
        <v>1327</v>
      </c>
      <c r="F8" s="100" t="s">
        <v>1334</v>
      </c>
    </row>
    <row r="9" spans="1:6" x14ac:dyDescent="0.2">
      <c r="A9" s="490">
        <v>2</v>
      </c>
      <c r="B9" s="103" t="s">
        <v>1337</v>
      </c>
      <c r="C9" s="103" t="s">
        <v>1338</v>
      </c>
      <c r="D9" s="491" t="s">
        <v>1339</v>
      </c>
      <c r="E9" s="105" t="s">
        <v>1340</v>
      </c>
      <c r="F9" s="106" t="s">
        <v>1341</v>
      </c>
    </row>
    <row r="10" spans="1:6" x14ac:dyDescent="0.2">
      <c r="A10" s="490">
        <v>2</v>
      </c>
      <c r="B10" s="103" t="s">
        <v>1354</v>
      </c>
      <c r="C10" s="103" t="s">
        <v>1338</v>
      </c>
      <c r="D10" s="491" t="s">
        <v>1339</v>
      </c>
      <c r="E10" s="105" t="s">
        <v>1340</v>
      </c>
      <c r="F10" s="106" t="s">
        <v>1341</v>
      </c>
    </row>
    <row r="11" spans="1:6" x14ac:dyDescent="0.2">
      <c r="A11" s="487">
        <v>1</v>
      </c>
      <c r="B11" s="152" t="s">
        <v>1342</v>
      </c>
      <c r="C11" s="152" t="s">
        <v>1</v>
      </c>
      <c r="D11" s="113" t="s">
        <v>1343</v>
      </c>
      <c r="E11" s="99" t="s">
        <v>1344</v>
      </c>
      <c r="F11" s="113" t="s">
        <v>1345</v>
      </c>
    </row>
    <row r="12" spans="1:6" x14ac:dyDescent="0.2">
      <c r="A12" s="488">
        <v>1</v>
      </c>
      <c r="B12" s="152" t="s">
        <v>1346</v>
      </c>
      <c r="C12" s="97" t="s">
        <v>1</v>
      </c>
      <c r="D12" s="113" t="s">
        <v>1347</v>
      </c>
      <c r="E12" s="99" t="s">
        <v>1344</v>
      </c>
      <c r="F12" s="113" t="s">
        <v>1345</v>
      </c>
    </row>
    <row r="13" spans="1:6" x14ac:dyDescent="0.2">
      <c r="A13" s="488">
        <v>1</v>
      </c>
      <c r="B13" s="152" t="s">
        <v>1348</v>
      </c>
      <c r="C13" s="97" t="s">
        <v>1</v>
      </c>
      <c r="D13" s="113" t="s">
        <v>1349</v>
      </c>
      <c r="E13" s="99" t="s">
        <v>1350</v>
      </c>
      <c r="F13" s="113" t="s">
        <v>1351</v>
      </c>
    </row>
    <row r="14" spans="1:6" x14ac:dyDescent="0.2">
      <c r="A14" s="488">
        <v>1</v>
      </c>
      <c r="B14" s="152" t="s">
        <v>1352</v>
      </c>
      <c r="C14" s="97" t="s">
        <v>1</v>
      </c>
      <c r="D14" s="113" t="s">
        <v>1353</v>
      </c>
      <c r="E14" s="99" t="s">
        <v>1350</v>
      </c>
      <c r="F14" s="113" t="s">
        <v>1351</v>
      </c>
    </row>
    <row r="15" spans="1:6" x14ac:dyDescent="0.2">
      <c r="A15" s="490">
        <v>2</v>
      </c>
      <c r="B15" s="103" t="s">
        <v>1367</v>
      </c>
      <c r="C15" s="103" t="s">
        <v>1338</v>
      </c>
      <c r="D15" s="492" t="s">
        <v>1355</v>
      </c>
      <c r="E15" s="105" t="s">
        <v>1340</v>
      </c>
      <c r="F15" s="106" t="s">
        <v>1356</v>
      </c>
    </row>
    <row r="16" spans="1:6" x14ac:dyDescent="0.2">
      <c r="A16" s="490">
        <v>2</v>
      </c>
      <c r="B16" s="103" t="s">
        <v>1380</v>
      </c>
      <c r="C16" s="103" t="s">
        <v>1338</v>
      </c>
      <c r="D16" s="492" t="s">
        <v>1355</v>
      </c>
      <c r="E16" s="105" t="s">
        <v>1340</v>
      </c>
      <c r="F16" s="106" t="s">
        <v>1356</v>
      </c>
    </row>
    <row r="17" spans="1:6" x14ac:dyDescent="0.2">
      <c r="A17" s="487">
        <v>1</v>
      </c>
      <c r="B17" s="152" t="s">
        <v>1357</v>
      </c>
      <c r="C17" s="97" t="s">
        <v>1</v>
      </c>
      <c r="D17" s="153" t="s">
        <v>1358</v>
      </c>
      <c r="E17" s="99" t="s">
        <v>1327</v>
      </c>
      <c r="F17" s="100" t="s">
        <v>1359</v>
      </c>
    </row>
    <row r="18" spans="1:6" x14ac:dyDescent="0.2">
      <c r="A18" s="488">
        <v>1</v>
      </c>
      <c r="B18" s="152" t="s">
        <v>1360</v>
      </c>
      <c r="C18" s="97" t="s">
        <v>1</v>
      </c>
      <c r="D18" s="100" t="s">
        <v>1361</v>
      </c>
      <c r="E18" s="99" t="s">
        <v>1327</v>
      </c>
      <c r="F18" s="100" t="s">
        <v>1359</v>
      </c>
    </row>
    <row r="19" spans="1:6" x14ac:dyDescent="0.2">
      <c r="A19" s="488">
        <v>1</v>
      </c>
      <c r="B19" s="152" t="s">
        <v>1362</v>
      </c>
      <c r="C19" s="97" t="s">
        <v>1</v>
      </c>
      <c r="D19" s="100" t="s">
        <v>1363</v>
      </c>
      <c r="E19" s="99" t="s">
        <v>1344</v>
      </c>
      <c r="F19" s="100" t="s">
        <v>1364</v>
      </c>
    </row>
    <row r="20" spans="1:6" x14ac:dyDescent="0.2">
      <c r="A20" s="488">
        <v>1</v>
      </c>
      <c r="B20" s="152" t="s">
        <v>1365</v>
      </c>
      <c r="C20" s="97" t="s">
        <v>1</v>
      </c>
      <c r="D20" s="153" t="s">
        <v>1366</v>
      </c>
      <c r="E20" s="99" t="s">
        <v>1344</v>
      </c>
      <c r="F20" s="100" t="s">
        <v>1364</v>
      </c>
    </row>
    <row r="21" spans="1:6" x14ac:dyDescent="0.2">
      <c r="A21" s="490">
        <v>2</v>
      </c>
      <c r="B21" s="103" t="s">
        <v>1383</v>
      </c>
      <c r="C21" s="103" t="s">
        <v>1338</v>
      </c>
      <c r="D21" s="106" t="s">
        <v>1368</v>
      </c>
      <c r="E21" s="105" t="s">
        <v>1340</v>
      </c>
      <c r="F21" s="106" t="s">
        <v>1369</v>
      </c>
    </row>
    <row r="22" spans="1:6" x14ac:dyDescent="0.2">
      <c r="A22" s="490">
        <v>2</v>
      </c>
      <c r="B22" s="103" t="s">
        <v>1994</v>
      </c>
      <c r="C22" s="103" t="s">
        <v>1338</v>
      </c>
      <c r="D22" s="106" t="s">
        <v>1368</v>
      </c>
      <c r="E22" s="105" t="s">
        <v>1340</v>
      </c>
      <c r="F22" s="106" t="s">
        <v>1369</v>
      </c>
    </row>
    <row r="23" spans="1:6" x14ac:dyDescent="0.2">
      <c r="A23" s="487">
        <v>1</v>
      </c>
      <c r="B23" s="97" t="s">
        <v>1370</v>
      </c>
      <c r="C23" s="97" t="s">
        <v>1</v>
      </c>
      <c r="D23" s="112" t="s">
        <v>1371</v>
      </c>
      <c r="E23" s="99" t="s">
        <v>1344</v>
      </c>
      <c r="F23" s="112" t="s">
        <v>1372</v>
      </c>
    </row>
    <row r="24" spans="1:6" x14ac:dyDescent="0.2">
      <c r="A24" s="488">
        <v>1</v>
      </c>
      <c r="B24" s="97" t="s">
        <v>1373</v>
      </c>
      <c r="C24" s="97" t="s">
        <v>1</v>
      </c>
      <c r="D24" s="112" t="s">
        <v>1374</v>
      </c>
      <c r="E24" s="99" t="s">
        <v>1344</v>
      </c>
      <c r="F24" s="112" t="s">
        <v>1372</v>
      </c>
    </row>
    <row r="25" spans="1:6" x14ac:dyDescent="0.2">
      <c r="A25" s="488">
        <v>1</v>
      </c>
      <c r="B25" s="97" t="s">
        <v>1375</v>
      </c>
      <c r="C25" s="97" t="s">
        <v>1</v>
      </c>
      <c r="D25" s="123" t="s">
        <v>1376</v>
      </c>
      <c r="E25" s="99" t="s">
        <v>1350</v>
      </c>
      <c r="F25" s="112" t="s">
        <v>1377</v>
      </c>
    </row>
    <row r="26" spans="1:6" x14ac:dyDescent="0.2">
      <c r="A26" s="488">
        <v>1</v>
      </c>
      <c r="B26" s="97" t="s">
        <v>1378</v>
      </c>
      <c r="C26" s="97" t="s">
        <v>1</v>
      </c>
      <c r="D26" s="123" t="s">
        <v>1379</v>
      </c>
      <c r="E26" s="99" t="s">
        <v>1350</v>
      </c>
      <c r="F26" s="112" t="s">
        <v>1377</v>
      </c>
    </row>
    <row r="27" spans="1:6" x14ac:dyDescent="0.2">
      <c r="A27" s="490">
        <v>1</v>
      </c>
      <c r="B27" s="103" t="s">
        <v>1992</v>
      </c>
      <c r="C27" s="103" t="s">
        <v>1338</v>
      </c>
      <c r="D27" s="106" t="s">
        <v>1381</v>
      </c>
      <c r="E27" s="105" t="s">
        <v>1340</v>
      </c>
      <c r="F27" s="106" t="s">
        <v>1382</v>
      </c>
    </row>
    <row r="28" spans="1:6" x14ac:dyDescent="0.2">
      <c r="A28" s="490">
        <v>1</v>
      </c>
      <c r="B28" s="103" t="s">
        <v>1995</v>
      </c>
      <c r="C28" s="103" t="s">
        <v>1338</v>
      </c>
      <c r="D28" s="106" t="s">
        <v>1381</v>
      </c>
      <c r="E28" s="105" t="s">
        <v>1340</v>
      </c>
      <c r="F28" s="106" t="s">
        <v>1382</v>
      </c>
    </row>
    <row r="29" spans="1:6" x14ac:dyDescent="0.2">
      <c r="A29" s="490">
        <v>1</v>
      </c>
      <c r="B29" s="103" t="s">
        <v>1993</v>
      </c>
      <c r="C29" s="103" t="s">
        <v>1338</v>
      </c>
      <c r="D29" s="114" t="s">
        <v>1384</v>
      </c>
      <c r="E29" s="105" t="s">
        <v>1340</v>
      </c>
      <c r="F29" s="106" t="s">
        <v>1385</v>
      </c>
    </row>
    <row r="30" spans="1:6" x14ac:dyDescent="0.2">
      <c r="A30" s="490">
        <v>1</v>
      </c>
      <c r="B30" s="103" t="s">
        <v>1996</v>
      </c>
      <c r="C30" s="103" t="s">
        <v>1338</v>
      </c>
      <c r="D30" s="114" t="s">
        <v>1384</v>
      </c>
      <c r="E30" s="105" t="s">
        <v>1340</v>
      </c>
      <c r="F30" s="106" t="s">
        <v>1385</v>
      </c>
    </row>
    <row r="31" spans="1:6" x14ac:dyDescent="0.2">
      <c r="A31" s="110"/>
      <c r="B31" s="91"/>
      <c r="C31" s="115"/>
      <c r="D31" s="109" t="s">
        <v>1386</v>
      </c>
      <c r="E31" s="109"/>
      <c r="F31" s="111"/>
    </row>
    <row r="32" spans="1:6" x14ac:dyDescent="0.2">
      <c r="A32" s="487">
        <v>1</v>
      </c>
      <c r="B32" s="97" t="s">
        <v>1387</v>
      </c>
      <c r="C32" s="97" t="s">
        <v>1</v>
      </c>
      <c r="D32" s="112" t="s">
        <v>1388</v>
      </c>
      <c r="E32" s="99" t="s">
        <v>1327</v>
      </c>
      <c r="F32" s="112" t="s">
        <v>1389</v>
      </c>
    </row>
    <row r="33" spans="1:6" x14ac:dyDescent="0.2">
      <c r="A33" s="488">
        <v>1</v>
      </c>
      <c r="B33" s="97" t="s">
        <v>1390</v>
      </c>
      <c r="C33" s="97" t="s">
        <v>1</v>
      </c>
      <c r="D33" s="112" t="s">
        <v>1391</v>
      </c>
      <c r="E33" s="209" t="s">
        <v>1327</v>
      </c>
      <c r="F33" s="112" t="s">
        <v>1392</v>
      </c>
    </row>
    <row r="34" spans="1:6" x14ac:dyDescent="0.2">
      <c r="A34" s="488">
        <v>1</v>
      </c>
      <c r="B34" s="97" t="s">
        <v>1393</v>
      </c>
      <c r="C34" s="97" t="s">
        <v>1</v>
      </c>
      <c r="D34" s="112" t="s">
        <v>1394</v>
      </c>
      <c r="E34" s="209" t="s">
        <v>1327</v>
      </c>
      <c r="F34" s="112" t="s">
        <v>1395</v>
      </c>
    </row>
    <row r="35" spans="1:6" x14ac:dyDescent="0.2">
      <c r="A35" s="488">
        <v>1</v>
      </c>
      <c r="B35" s="152" t="s">
        <v>1396</v>
      </c>
      <c r="C35" s="97" t="s">
        <v>1</v>
      </c>
      <c r="D35" s="112" t="s">
        <v>1397</v>
      </c>
      <c r="E35" s="209" t="s">
        <v>1327</v>
      </c>
      <c r="F35" s="112" t="s">
        <v>1398</v>
      </c>
    </row>
    <row r="36" spans="1:6" x14ac:dyDescent="0.2">
      <c r="A36" s="490">
        <v>2</v>
      </c>
      <c r="B36" s="103" t="s">
        <v>1399</v>
      </c>
      <c r="C36" s="103" t="s">
        <v>1338</v>
      </c>
      <c r="D36" s="106" t="s">
        <v>1400</v>
      </c>
      <c r="E36" s="105" t="s">
        <v>1340</v>
      </c>
      <c r="F36" s="106" t="s">
        <v>1401</v>
      </c>
    </row>
    <row r="37" spans="1:6" x14ac:dyDescent="0.2">
      <c r="A37" s="490"/>
      <c r="B37" s="103" t="s">
        <v>1413</v>
      </c>
      <c r="C37" s="103"/>
      <c r="D37" s="106"/>
      <c r="E37" s="105"/>
      <c r="F37" s="106"/>
    </row>
    <row r="38" spans="1:6" x14ac:dyDescent="0.2">
      <c r="A38" s="487">
        <v>1</v>
      </c>
      <c r="B38" s="97" t="s">
        <v>1402</v>
      </c>
      <c r="C38" s="97" t="s">
        <v>1</v>
      </c>
      <c r="D38" s="112" t="s">
        <v>1403</v>
      </c>
      <c r="E38" s="99" t="s">
        <v>1344</v>
      </c>
      <c r="F38" s="112" t="s">
        <v>1404</v>
      </c>
    </row>
    <row r="39" spans="1:6" x14ac:dyDescent="0.2">
      <c r="A39" s="488">
        <v>1</v>
      </c>
      <c r="B39" s="97" t="s">
        <v>1405</v>
      </c>
      <c r="C39" s="97" t="s">
        <v>1</v>
      </c>
      <c r="D39" s="112" t="s">
        <v>1406</v>
      </c>
      <c r="E39" s="209" t="s">
        <v>1344</v>
      </c>
      <c r="F39" s="112" t="s">
        <v>1407</v>
      </c>
    </row>
    <row r="40" spans="1:6" x14ac:dyDescent="0.2">
      <c r="A40" s="488">
        <v>1</v>
      </c>
      <c r="B40" s="97" t="s">
        <v>1408</v>
      </c>
      <c r="C40" s="97" t="s">
        <v>1</v>
      </c>
      <c r="D40" s="112" t="s">
        <v>1409</v>
      </c>
      <c r="E40" s="99" t="s">
        <v>1344</v>
      </c>
      <c r="F40" s="112" t="s">
        <v>1410</v>
      </c>
    </row>
    <row r="41" spans="1:6" x14ac:dyDescent="0.2">
      <c r="A41" s="488">
        <v>1</v>
      </c>
      <c r="B41" s="97" t="s">
        <v>1411</v>
      </c>
      <c r="C41" s="97" t="s">
        <v>1</v>
      </c>
      <c r="D41" s="112" t="s">
        <v>1412</v>
      </c>
      <c r="E41" s="209" t="s">
        <v>1344</v>
      </c>
      <c r="F41" s="112" t="s">
        <v>1410</v>
      </c>
    </row>
    <row r="42" spans="1:6" x14ac:dyDescent="0.2">
      <c r="A42" s="490">
        <v>2</v>
      </c>
      <c r="B42" s="103" t="s">
        <v>1428</v>
      </c>
      <c r="C42" s="103" t="s">
        <v>1338</v>
      </c>
      <c r="D42" s="106" t="s">
        <v>1414</v>
      </c>
      <c r="E42" s="105" t="s">
        <v>1340</v>
      </c>
      <c r="F42" s="106" t="s">
        <v>1415</v>
      </c>
    </row>
    <row r="43" spans="1:6" x14ac:dyDescent="0.2">
      <c r="A43" s="490"/>
      <c r="B43" s="103" t="s">
        <v>1441</v>
      </c>
      <c r="C43" s="103"/>
      <c r="D43" s="106"/>
      <c r="E43" s="105"/>
      <c r="F43" s="106"/>
    </row>
    <row r="44" spans="1:6" x14ac:dyDescent="0.2">
      <c r="A44" s="487">
        <v>1</v>
      </c>
      <c r="B44" s="97" t="s">
        <v>1416</v>
      </c>
      <c r="C44" s="97" t="s">
        <v>1</v>
      </c>
      <c r="D44" s="112" t="s">
        <v>1417</v>
      </c>
      <c r="E44" s="99" t="s">
        <v>1350</v>
      </c>
      <c r="F44" s="112" t="s">
        <v>1418</v>
      </c>
    </row>
    <row r="45" spans="1:6" x14ac:dyDescent="0.2">
      <c r="A45" s="488">
        <v>1</v>
      </c>
      <c r="B45" s="97" t="s">
        <v>1419</v>
      </c>
      <c r="C45" s="97" t="s">
        <v>1</v>
      </c>
      <c r="D45" s="112" t="s">
        <v>1420</v>
      </c>
      <c r="E45" s="209" t="s">
        <v>1350</v>
      </c>
      <c r="F45" s="112" t="s">
        <v>1421</v>
      </c>
    </row>
    <row r="46" spans="1:6" x14ac:dyDescent="0.2">
      <c r="A46" s="488">
        <v>1</v>
      </c>
      <c r="B46" s="97" t="s">
        <v>1422</v>
      </c>
      <c r="C46" s="97" t="s">
        <v>1</v>
      </c>
      <c r="D46" s="112" t="s">
        <v>1423</v>
      </c>
      <c r="E46" s="209" t="s">
        <v>1350</v>
      </c>
      <c r="F46" s="112" t="s">
        <v>1424</v>
      </c>
    </row>
    <row r="47" spans="1:6" x14ac:dyDescent="0.2">
      <c r="A47" s="488">
        <v>1</v>
      </c>
      <c r="B47" s="97" t="s">
        <v>1425</v>
      </c>
      <c r="C47" s="97" t="s">
        <v>1</v>
      </c>
      <c r="D47" s="112" t="s">
        <v>1426</v>
      </c>
      <c r="E47" s="209" t="s">
        <v>1350</v>
      </c>
      <c r="F47" s="112" t="s">
        <v>1427</v>
      </c>
    </row>
    <row r="48" spans="1:6" x14ac:dyDescent="0.2">
      <c r="A48" s="490">
        <v>2</v>
      </c>
      <c r="B48" s="103" t="s">
        <v>1456</v>
      </c>
      <c r="C48" s="103" t="s">
        <v>1338</v>
      </c>
      <c r="D48" s="106" t="s">
        <v>1429</v>
      </c>
      <c r="E48" s="105" t="s">
        <v>1340</v>
      </c>
      <c r="F48" s="106" t="s">
        <v>1430</v>
      </c>
    </row>
    <row r="49" spans="1:6" x14ac:dyDescent="0.2">
      <c r="A49" s="490"/>
      <c r="B49" s="103" t="s">
        <v>1471</v>
      </c>
      <c r="C49" s="103"/>
      <c r="D49" s="106"/>
      <c r="E49" s="105"/>
      <c r="F49" s="106"/>
    </row>
    <row r="50" spans="1:6" x14ac:dyDescent="0.2">
      <c r="A50" s="487">
        <v>1</v>
      </c>
      <c r="B50" s="97" t="s">
        <v>1431</v>
      </c>
      <c r="C50" s="97" t="s">
        <v>1</v>
      </c>
      <c r="D50" s="112" t="s">
        <v>1432</v>
      </c>
      <c r="E50" s="99" t="s">
        <v>1350</v>
      </c>
      <c r="F50" s="112" t="s">
        <v>1433</v>
      </c>
    </row>
    <row r="51" spans="1:6" x14ac:dyDescent="0.2">
      <c r="A51" s="488">
        <v>1</v>
      </c>
      <c r="B51" s="97" t="s">
        <v>1434</v>
      </c>
      <c r="C51" s="97" t="s">
        <v>1</v>
      </c>
      <c r="D51" s="112" t="s">
        <v>1435</v>
      </c>
      <c r="E51" s="209" t="s">
        <v>1350</v>
      </c>
      <c r="F51" s="112" t="s">
        <v>1436</v>
      </c>
    </row>
    <row r="52" spans="1:6" x14ac:dyDescent="0.2">
      <c r="A52" s="488">
        <v>1</v>
      </c>
      <c r="B52" s="97" t="s">
        <v>1437</v>
      </c>
      <c r="C52" s="97" t="s">
        <v>1</v>
      </c>
      <c r="D52" s="112" t="s">
        <v>1438</v>
      </c>
      <c r="E52" s="209" t="s">
        <v>1350</v>
      </c>
      <c r="F52" s="112" t="s">
        <v>1439</v>
      </c>
    </row>
    <row r="53" spans="1:6" x14ac:dyDescent="0.2">
      <c r="A53" s="488">
        <v>1</v>
      </c>
      <c r="B53" s="97" t="s">
        <v>1440</v>
      </c>
      <c r="C53" s="97" t="s">
        <v>1</v>
      </c>
      <c r="D53" s="112" t="s">
        <v>1438</v>
      </c>
      <c r="E53" s="209" t="s">
        <v>1350</v>
      </c>
      <c r="F53" s="112" t="s">
        <v>1439</v>
      </c>
    </row>
    <row r="54" spans="1:6" x14ac:dyDescent="0.2">
      <c r="A54" s="490">
        <v>2</v>
      </c>
      <c r="B54" s="103" t="s">
        <v>1498</v>
      </c>
      <c r="C54" s="103" t="s">
        <v>1338</v>
      </c>
      <c r="D54" s="106" t="s">
        <v>1442</v>
      </c>
      <c r="E54" s="105" t="s">
        <v>1340</v>
      </c>
      <c r="F54" s="106" t="s">
        <v>1443</v>
      </c>
    </row>
    <row r="55" spans="1:6" x14ac:dyDescent="0.2">
      <c r="A55" s="490"/>
      <c r="B55" s="103" t="s">
        <v>1501</v>
      </c>
      <c r="C55" s="103"/>
      <c r="D55" s="106"/>
      <c r="E55" s="105"/>
      <c r="F55" s="106"/>
    </row>
    <row r="56" spans="1:6" x14ac:dyDescent="0.2">
      <c r="A56" s="487">
        <v>1</v>
      </c>
      <c r="B56" s="97" t="s">
        <v>1444</v>
      </c>
      <c r="C56" s="97" t="s">
        <v>1</v>
      </c>
      <c r="D56" s="112" t="s">
        <v>1445</v>
      </c>
      <c r="E56" s="99" t="s">
        <v>1344</v>
      </c>
      <c r="F56" s="112" t="s">
        <v>1446</v>
      </c>
    </row>
    <row r="57" spans="1:6" x14ac:dyDescent="0.2">
      <c r="A57" s="488">
        <v>1</v>
      </c>
      <c r="B57" s="97" t="s">
        <v>1447</v>
      </c>
      <c r="C57" s="97" t="s">
        <v>1</v>
      </c>
      <c r="D57" s="464" t="s">
        <v>1448</v>
      </c>
      <c r="E57" s="209" t="s">
        <v>1344</v>
      </c>
      <c r="F57" s="112" t="s">
        <v>1449</v>
      </c>
    </row>
    <row r="58" spans="1:6" x14ac:dyDescent="0.2">
      <c r="A58" s="488">
        <v>1</v>
      </c>
      <c r="B58" s="97" t="s">
        <v>1450</v>
      </c>
      <c r="C58" s="97" t="s">
        <v>1</v>
      </c>
      <c r="D58" s="464" t="s">
        <v>1451</v>
      </c>
      <c r="E58" s="209" t="s">
        <v>1350</v>
      </c>
      <c r="F58" s="112" t="s">
        <v>1452</v>
      </c>
    </row>
    <row r="59" spans="1:6" x14ac:dyDescent="0.2">
      <c r="A59" s="488">
        <v>1</v>
      </c>
      <c r="B59" s="97" t="s">
        <v>1453</v>
      </c>
      <c r="C59" s="97" t="s">
        <v>1</v>
      </c>
      <c r="D59" s="493" t="s">
        <v>1454</v>
      </c>
      <c r="E59" s="209" t="s">
        <v>1350</v>
      </c>
      <c r="F59" s="112" t="s">
        <v>1455</v>
      </c>
    </row>
    <row r="60" spans="1:6" x14ac:dyDescent="0.2">
      <c r="A60" s="490">
        <v>2</v>
      </c>
      <c r="B60" s="103" t="s">
        <v>2038</v>
      </c>
      <c r="C60" s="103" t="s">
        <v>1338</v>
      </c>
      <c r="D60" s="106" t="s">
        <v>1457</v>
      </c>
      <c r="E60" s="105" t="s">
        <v>1340</v>
      </c>
      <c r="F60" s="106" t="s">
        <v>1458</v>
      </c>
    </row>
    <row r="61" spans="1:6" x14ac:dyDescent="0.2">
      <c r="A61" s="490"/>
      <c r="B61" s="103" t="s">
        <v>2131</v>
      </c>
      <c r="C61" s="103"/>
      <c r="D61" s="106"/>
      <c r="E61" s="105"/>
      <c r="F61" s="106"/>
    </row>
    <row r="62" spans="1:6" x14ac:dyDescent="0.2">
      <c r="A62" s="487">
        <v>1</v>
      </c>
      <c r="B62" s="97" t="s">
        <v>1459</v>
      </c>
      <c r="C62" s="97" t="s">
        <v>1</v>
      </c>
      <c r="D62" s="123" t="s">
        <v>1460</v>
      </c>
      <c r="E62" s="99" t="s">
        <v>1327</v>
      </c>
      <c r="F62" s="112" t="s">
        <v>1461</v>
      </c>
    </row>
    <row r="63" spans="1:6" x14ac:dyDescent="0.2">
      <c r="A63" s="488">
        <v>1</v>
      </c>
      <c r="B63" s="97" t="s">
        <v>1462</v>
      </c>
      <c r="C63" s="97" t="s">
        <v>1</v>
      </c>
      <c r="D63" s="464" t="s">
        <v>1463</v>
      </c>
      <c r="E63" s="209" t="s">
        <v>1327</v>
      </c>
      <c r="F63" s="112" t="s">
        <v>1464</v>
      </c>
    </row>
    <row r="64" spans="1:6" x14ac:dyDescent="0.2">
      <c r="A64" s="488">
        <v>1</v>
      </c>
      <c r="B64" s="97" t="s">
        <v>1465</v>
      </c>
      <c r="C64" s="97" t="s">
        <v>1</v>
      </c>
      <c r="D64" s="112" t="s">
        <v>1466</v>
      </c>
      <c r="E64" s="99" t="s">
        <v>1344</v>
      </c>
      <c r="F64" s="112" t="s">
        <v>1467</v>
      </c>
    </row>
    <row r="65" spans="1:6" x14ac:dyDescent="0.2">
      <c r="A65" s="488">
        <v>1</v>
      </c>
      <c r="B65" s="97" t="s">
        <v>1468</v>
      </c>
      <c r="C65" s="97" t="s">
        <v>1</v>
      </c>
      <c r="D65" s="112" t="s">
        <v>1469</v>
      </c>
      <c r="E65" s="209" t="s">
        <v>1344</v>
      </c>
      <c r="F65" s="112" t="s">
        <v>1470</v>
      </c>
    </row>
    <row r="66" spans="1:6" x14ac:dyDescent="0.2">
      <c r="A66" s="490">
        <v>2</v>
      </c>
      <c r="B66" s="103" t="s">
        <v>2127</v>
      </c>
      <c r="C66" s="103" t="s">
        <v>1338</v>
      </c>
      <c r="D66" s="106" t="s">
        <v>1472</v>
      </c>
      <c r="E66" s="105" t="s">
        <v>1340</v>
      </c>
      <c r="F66" s="106" t="s">
        <v>1473</v>
      </c>
    </row>
    <row r="67" spans="1:6" x14ac:dyDescent="0.2">
      <c r="A67" s="490"/>
      <c r="B67" s="103" t="s">
        <v>2132</v>
      </c>
      <c r="C67" s="103"/>
      <c r="D67" s="106"/>
      <c r="E67" s="105"/>
      <c r="F67" s="106"/>
    </row>
    <row r="68" spans="1:6" x14ac:dyDescent="0.2">
      <c r="A68" s="487">
        <v>1</v>
      </c>
      <c r="B68" s="97" t="s">
        <v>1474</v>
      </c>
      <c r="C68" s="97" t="s">
        <v>1</v>
      </c>
      <c r="D68" s="123" t="s">
        <v>1475</v>
      </c>
      <c r="E68" s="99" t="s">
        <v>1344</v>
      </c>
      <c r="F68" s="112" t="s">
        <v>1476</v>
      </c>
    </row>
    <row r="69" spans="1:6" ht="25.5" x14ac:dyDescent="0.2">
      <c r="A69" s="488">
        <v>1</v>
      </c>
      <c r="B69" s="97" t="s">
        <v>1477</v>
      </c>
      <c r="C69" s="97" t="s">
        <v>1</v>
      </c>
      <c r="D69" s="123" t="s">
        <v>1478</v>
      </c>
      <c r="E69" s="209" t="s">
        <v>1344</v>
      </c>
      <c r="F69" s="112" t="s">
        <v>1479</v>
      </c>
    </row>
    <row r="70" spans="1:6" x14ac:dyDescent="0.2">
      <c r="A70" s="488">
        <v>1</v>
      </c>
      <c r="B70" s="97" t="s">
        <v>1480</v>
      </c>
      <c r="C70" s="97" t="s">
        <v>1</v>
      </c>
      <c r="D70" s="112" t="s">
        <v>1481</v>
      </c>
      <c r="E70" s="209" t="s">
        <v>1327</v>
      </c>
      <c r="F70" s="112" t="s">
        <v>1482</v>
      </c>
    </row>
    <row r="71" spans="1:6" x14ac:dyDescent="0.2">
      <c r="A71" s="488">
        <v>1</v>
      </c>
      <c r="B71" s="97" t="s">
        <v>1483</v>
      </c>
      <c r="C71" s="97" t="s">
        <v>1</v>
      </c>
      <c r="D71" s="112" t="s">
        <v>1484</v>
      </c>
      <c r="E71" s="209" t="s">
        <v>1327</v>
      </c>
      <c r="F71" s="112" t="s">
        <v>1482</v>
      </c>
    </row>
    <row r="72" spans="1:6" x14ac:dyDescent="0.2">
      <c r="A72" s="490">
        <v>2</v>
      </c>
      <c r="B72" s="103" t="s">
        <v>2128</v>
      </c>
      <c r="C72" s="103" t="s">
        <v>1338</v>
      </c>
      <c r="D72" s="106" t="s">
        <v>1485</v>
      </c>
      <c r="E72" s="105" t="s">
        <v>1340</v>
      </c>
      <c r="F72" s="103" t="s">
        <v>1486</v>
      </c>
    </row>
    <row r="73" spans="1:6" x14ac:dyDescent="0.2">
      <c r="A73" s="490"/>
      <c r="B73" s="103" t="s">
        <v>2135</v>
      </c>
      <c r="C73" s="103"/>
      <c r="D73" s="106"/>
      <c r="E73" s="105"/>
      <c r="F73" s="103"/>
    </row>
    <row r="74" spans="1:6" x14ac:dyDescent="0.2">
      <c r="A74" s="487">
        <v>1</v>
      </c>
      <c r="B74" s="97" t="s">
        <v>2039</v>
      </c>
      <c r="C74" s="97" t="s">
        <v>1</v>
      </c>
      <c r="D74" s="489" t="s">
        <v>1488</v>
      </c>
      <c r="E74" s="99" t="s">
        <v>1350</v>
      </c>
      <c r="F74" s="123" t="s">
        <v>1489</v>
      </c>
    </row>
    <row r="75" spans="1:6" x14ac:dyDescent="0.2">
      <c r="A75" s="488">
        <v>1</v>
      </c>
      <c r="B75" s="97" t="s">
        <v>1487</v>
      </c>
      <c r="C75" s="97" t="s">
        <v>1</v>
      </c>
      <c r="D75" s="489" t="s">
        <v>1491</v>
      </c>
      <c r="E75" s="209" t="s">
        <v>1350</v>
      </c>
      <c r="F75" s="100" t="s">
        <v>1492</v>
      </c>
    </row>
    <row r="76" spans="1:6" x14ac:dyDescent="0.2">
      <c r="A76" s="488">
        <v>1</v>
      </c>
      <c r="B76" s="97" t="s">
        <v>1490</v>
      </c>
      <c r="C76" s="97" t="s">
        <v>1</v>
      </c>
      <c r="D76" s="112" t="s">
        <v>1494</v>
      </c>
      <c r="E76" s="99" t="s">
        <v>1344</v>
      </c>
      <c r="F76" s="112" t="s">
        <v>1495</v>
      </c>
    </row>
    <row r="77" spans="1:6" x14ac:dyDescent="0.2">
      <c r="A77" s="488">
        <v>1</v>
      </c>
      <c r="B77" s="97" t="s">
        <v>1493</v>
      </c>
      <c r="C77" s="97" t="s">
        <v>1</v>
      </c>
      <c r="D77" s="112" t="s">
        <v>1496</v>
      </c>
      <c r="E77" s="209" t="s">
        <v>1344</v>
      </c>
      <c r="F77" s="112" t="s">
        <v>1497</v>
      </c>
    </row>
    <row r="78" spans="1:6" x14ac:dyDescent="0.2">
      <c r="A78" s="490">
        <v>2</v>
      </c>
      <c r="B78" s="103" t="s">
        <v>2129</v>
      </c>
      <c r="C78" s="103" t="s">
        <v>1338</v>
      </c>
      <c r="D78" s="118" t="s">
        <v>1499</v>
      </c>
      <c r="E78" s="105" t="s">
        <v>1340</v>
      </c>
      <c r="F78" s="103" t="s">
        <v>1500</v>
      </c>
    </row>
    <row r="79" spans="1:6" x14ac:dyDescent="0.2">
      <c r="A79" s="490"/>
      <c r="B79" s="103" t="s">
        <v>2133</v>
      </c>
      <c r="C79" s="103"/>
      <c r="D79" s="118"/>
      <c r="E79" s="105"/>
      <c r="F79" s="103"/>
    </row>
    <row r="80" spans="1:6" x14ac:dyDescent="0.2">
      <c r="A80" s="490">
        <v>2</v>
      </c>
      <c r="B80" s="103" t="s">
        <v>2130</v>
      </c>
      <c r="C80" s="103" t="s">
        <v>1338</v>
      </c>
      <c r="D80" s="207" t="s">
        <v>1384</v>
      </c>
      <c r="E80" s="105" t="s">
        <v>1340</v>
      </c>
      <c r="F80" s="103" t="s">
        <v>1502</v>
      </c>
    </row>
    <row r="81" spans="1:6" x14ac:dyDescent="0.2">
      <c r="A81" s="490"/>
      <c r="B81" s="103" t="s">
        <v>2134</v>
      </c>
      <c r="C81" s="103"/>
      <c r="D81" s="207"/>
      <c r="E81" s="105"/>
      <c r="F81" s="103"/>
    </row>
    <row r="82" spans="1:6" x14ac:dyDescent="0.2">
      <c r="A82" s="110"/>
      <c r="B82" s="91"/>
      <c r="C82" s="108"/>
      <c r="D82" s="109" t="s">
        <v>1503</v>
      </c>
      <c r="E82" s="109"/>
      <c r="F82" s="111"/>
    </row>
    <row r="83" spans="1:6" x14ac:dyDescent="0.2">
      <c r="A83" s="494">
        <v>1</v>
      </c>
      <c r="B83" s="97" t="s">
        <v>1504</v>
      </c>
      <c r="C83" s="97" t="s">
        <v>1</v>
      </c>
      <c r="D83" s="102" t="s">
        <v>1505</v>
      </c>
      <c r="E83" s="99" t="s">
        <v>1327</v>
      </c>
      <c r="F83" s="112" t="s">
        <v>1506</v>
      </c>
    </row>
    <row r="84" spans="1:6" x14ac:dyDescent="0.2">
      <c r="A84" s="494">
        <v>1</v>
      </c>
      <c r="B84" s="97" t="s">
        <v>1507</v>
      </c>
      <c r="C84" s="97" t="s">
        <v>1</v>
      </c>
      <c r="D84" s="102" t="s">
        <v>1508</v>
      </c>
      <c r="E84" s="99" t="s">
        <v>1327</v>
      </c>
      <c r="F84" s="112" t="s">
        <v>1509</v>
      </c>
    </row>
    <row r="85" spans="1:6" x14ac:dyDescent="0.2">
      <c r="A85" s="494">
        <v>1</v>
      </c>
      <c r="B85" s="97" t="s">
        <v>1510</v>
      </c>
      <c r="C85" s="97" t="s">
        <v>1</v>
      </c>
      <c r="D85" s="464" t="s">
        <v>1511</v>
      </c>
      <c r="E85" s="209" t="s">
        <v>1350</v>
      </c>
      <c r="F85" s="204" t="s">
        <v>1512</v>
      </c>
    </row>
    <row r="86" spans="1:6" x14ac:dyDescent="0.2">
      <c r="A86" s="494">
        <v>1</v>
      </c>
      <c r="B86" s="97" t="s">
        <v>1513</v>
      </c>
      <c r="C86" s="97" t="s">
        <v>1</v>
      </c>
      <c r="D86" s="464" t="s">
        <v>1514</v>
      </c>
      <c r="E86" s="209" t="s">
        <v>1350</v>
      </c>
      <c r="F86" s="204" t="s">
        <v>1515</v>
      </c>
    </row>
    <row r="87" spans="1:6" x14ac:dyDescent="0.2">
      <c r="A87" s="122">
        <v>2</v>
      </c>
      <c r="B87" s="103" t="s">
        <v>1516</v>
      </c>
      <c r="C87" s="103" t="s">
        <v>1338</v>
      </c>
      <c r="D87" s="114" t="s">
        <v>1517</v>
      </c>
      <c r="E87" s="105" t="s">
        <v>1340</v>
      </c>
      <c r="F87" s="123" t="s">
        <v>1518</v>
      </c>
    </row>
    <row r="88" spans="1:6" x14ac:dyDescent="0.2">
      <c r="A88" s="122"/>
      <c r="B88" s="103" t="s">
        <v>1537</v>
      </c>
      <c r="C88" s="103"/>
      <c r="D88" s="114"/>
      <c r="E88" s="105"/>
      <c r="F88" s="123"/>
    </row>
    <row r="89" spans="1:6" x14ac:dyDescent="0.2">
      <c r="A89" s="487">
        <v>1</v>
      </c>
      <c r="B89" s="97" t="s">
        <v>1519</v>
      </c>
      <c r="C89" s="97" t="s">
        <v>1</v>
      </c>
      <c r="D89" s="464" t="s">
        <v>1520</v>
      </c>
      <c r="E89" s="99" t="s">
        <v>1350</v>
      </c>
      <c r="F89" s="204" t="s">
        <v>1521</v>
      </c>
    </row>
    <row r="90" spans="1:6" x14ac:dyDescent="0.2">
      <c r="A90" s="487">
        <v>1</v>
      </c>
      <c r="B90" s="97" t="s">
        <v>1522</v>
      </c>
      <c r="C90" s="97" t="s">
        <v>1</v>
      </c>
      <c r="D90" s="464" t="s">
        <v>1523</v>
      </c>
      <c r="E90" s="99" t="s">
        <v>1350</v>
      </c>
      <c r="F90" s="204" t="s">
        <v>1524</v>
      </c>
    </row>
    <row r="91" spans="1:6" x14ac:dyDescent="0.2">
      <c r="A91" s="487">
        <v>1</v>
      </c>
      <c r="B91" s="97" t="s">
        <v>1525</v>
      </c>
      <c r="C91" s="97" t="s">
        <v>1</v>
      </c>
      <c r="D91" s="464" t="s">
        <v>1526</v>
      </c>
      <c r="E91" s="209" t="s">
        <v>1327</v>
      </c>
      <c r="F91" s="100" t="s">
        <v>1527</v>
      </c>
    </row>
    <row r="92" spans="1:6" x14ac:dyDescent="0.2">
      <c r="A92" s="487">
        <v>1</v>
      </c>
      <c r="B92" s="97" t="s">
        <v>1528</v>
      </c>
      <c r="C92" s="97" t="s">
        <v>1</v>
      </c>
      <c r="D92" s="464" t="s">
        <v>1529</v>
      </c>
      <c r="E92" s="209" t="s">
        <v>1327</v>
      </c>
      <c r="F92" s="100" t="s">
        <v>1530</v>
      </c>
    </row>
    <row r="93" spans="1:6" x14ac:dyDescent="0.2">
      <c r="A93" s="495">
        <v>1</v>
      </c>
      <c r="B93" s="97" t="s">
        <v>1531</v>
      </c>
      <c r="C93" s="97" t="s">
        <v>1</v>
      </c>
      <c r="D93" s="153" t="s">
        <v>1532</v>
      </c>
      <c r="E93" s="99" t="s">
        <v>1344</v>
      </c>
      <c r="F93" s="100" t="s">
        <v>1533</v>
      </c>
    </row>
    <row r="94" spans="1:6" x14ac:dyDescent="0.2">
      <c r="A94" s="495">
        <v>1</v>
      </c>
      <c r="B94" s="97" t="s">
        <v>1534</v>
      </c>
      <c r="C94" s="97" t="s">
        <v>1</v>
      </c>
      <c r="D94" s="100" t="s">
        <v>1535</v>
      </c>
      <c r="E94" s="99" t="s">
        <v>1344</v>
      </c>
      <c r="F94" s="100" t="s">
        <v>1536</v>
      </c>
    </row>
    <row r="95" spans="1:6" ht="25.5" x14ac:dyDescent="0.2">
      <c r="A95" s="496">
        <v>2</v>
      </c>
      <c r="B95" s="103" t="s">
        <v>1558</v>
      </c>
      <c r="C95" s="103" t="s">
        <v>1338</v>
      </c>
      <c r="D95" s="205" t="s">
        <v>1538</v>
      </c>
      <c r="E95" s="105" t="s">
        <v>1340</v>
      </c>
      <c r="F95" s="106" t="s">
        <v>1539</v>
      </c>
    </row>
    <row r="96" spans="1:6" x14ac:dyDescent="0.2">
      <c r="A96" s="496"/>
      <c r="B96" s="103" t="s">
        <v>1579</v>
      </c>
      <c r="C96" s="103"/>
      <c r="D96" s="205"/>
      <c r="E96" s="213"/>
      <c r="F96" s="106"/>
    </row>
    <row r="97" spans="1:6" x14ac:dyDescent="0.2">
      <c r="A97" s="487">
        <v>1</v>
      </c>
      <c r="B97" s="97" t="s">
        <v>1540</v>
      </c>
      <c r="C97" s="97" t="s">
        <v>1</v>
      </c>
      <c r="D97" s="100" t="s">
        <v>1541</v>
      </c>
      <c r="E97" s="209" t="s">
        <v>1327</v>
      </c>
      <c r="F97" s="100" t="s">
        <v>1542</v>
      </c>
    </row>
    <row r="98" spans="1:6" x14ac:dyDescent="0.2">
      <c r="A98" s="487">
        <v>1</v>
      </c>
      <c r="B98" s="97" t="s">
        <v>1543</v>
      </c>
      <c r="C98" s="97" t="s">
        <v>1</v>
      </c>
      <c r="D98" s="100" t="s">
        <v>1544</v>
      </c>
      <c r="E98" s="209" t="s">
        <v>1327</v>
      </c>
      <c r="F98" s="100" t="s">
        <v>1545</v>
      </c>
    </row>
    <row r="99" spans="1:6" x14ac:dyDescent="0.2">
      <c r="A99" s="487">
        <v>1</v>
      </c>
      <c r="B99" s="97" t="s">
        <v>1546</v>
      </c>
      <c r="C99" s="97" t="s">
        <v>1</v>
      </c>
      <c r="D99" s="153" t="s">
        <v>1547</v>
      </c>
      <c r="E99" s="209" t="s">
        <v>1327</v>
      </c>
      <c r="F99" s="100" t="s">
        <v>1548</v>
      </c>
    </row>
    <row r="100" spans="1:6" x14ac:dyDescent="0.2">
      <c r="A100" s="495">
        <v>1</v>
      </c>
      <c r="B100" s="97" t="s">
        <v>1549</v>
      </c>
      <c r="C100" s="97" t="s">
        <v>1</v>
      </c>
      <c r="D100" s="100" t="s">
        <v>1550</v>
      </c>
      <c r="E100" s="209" t="s">
        <v>1327</v>
      </c>
      <c r="F100" s="100" t="s">
        <v>1551</v>
      </c>
    </row>
    <row r="101" spans="1:6" x14ac:dyDescent="0.2">
      <c r="A101" s="495">
        <v>1</v>
      </c>
      <c r="B101" s="97" t="s">
        <v>1552</v>
      </c>
      <c r="C101" s="97" t="s">
        <v>1</v>
      </c>
      <c r="D101" s="120" t="s">
        <v>1553</v>
      </c>
      <c r="E101" s="99" t="s">
        <v>1344</v>
      </c>
      <c r="F101" s="100" t="s">
        <v>1554</v>
      </c>
    </row>
    <row r="102" spans="1:6" x14ac:dyDescent="0.2">
      <c r="A102" s="495">
        <v>1</v>
      </c>
      <c r="B102" s="97" t="s">
        <v>1555</v>
      </c>
      <c r="C102" s="97" t="s">
        <v>1</v>
      </c>
      <c r="D102" s="100" t="s">
        <v>1556</v>
      </c>
      <c r="E102" s="99" t="s">
        <v>1344</v>
      </c>
      <c r="F102" s="100" t="s">
        <v>1557</v>
      </c>
    </row>
    <row r="103" spans="1:6" ht="25.5" x14ac:dyDescent="0.2">
      <c r="A103" s="490">
        <v>2</v>
      </c>
      <c r="B103" s="103" t="s">
        <v>1594</v>
      </c>
      <c r="C103" s="103" t="s">
        <v>1338</v>
      </c>
      <c r="D103" s="114" t="s">
        <v>1559</v>
      </c>
      <c r="E103" s="105" t="s">
        <v>1340</v>
      </c>
      <c r="F103" s="106" t="s">
        <v>1560</v>
      </c>
    </row>
    <row r="104" spans="1:6" x14ac:dyDescent="0.2">
      <c r="A104" s="490"/>
      <c r="B104" s="103" t="s">
        <v>1615</v>
      </c>
      <c r="C104" s="103"/>
      <c r="D104" s="114"/>
      <c r="E104" s="213"/>
      <c r="F104" s="106"/>
    </row>
    <row r="105" spans="1:6" x14ac:dyDescent="0.2">
      <c r="A105" s="487">
        <v>1</v>
      </c>
      <c r="B105" s="97" t="s">
        <v>1561</v>
      </c>
      <c r="C105" s="97" t="s">
        <v>1</v>
      </c>
      <c r="D105" s="120" t="s">
        <v>1562</v>
      </c>
      <c r="E105" s="209" t="s">
        <v>1327</v>
      </c>
      <c r="F105" s="123" t="s">
        <v>1563</v>
      </c>
    </row>
    <row r="106" spans="1:6" x14ac:dyDescent="0.2">
      <c r="A106" s="488">
        <v>1</v>
      </c>
      <c r="B106" s="97" t="s">
        <v>1564</v>
      </c>
      <c r="C106" s="97" t="s">
        <v>1</v>
      </c>
      <c r="D106" s="120" t="s">
        <v>1565</v>
      </c>
      <c r="E106" s="209" t="s">
        <v>1327</v>
      </c>
      <c r="F106" s="100" t="s">
        <v>1566</v>
      </c>
    </row>
    <row r="107" spans="1:6" x14ac:dyDescent="0.2">
      <c r="A107" s="487">
        <v>1</v>
      </c>
      <c r="B107" s="97" t="s">
        <v>1567</v>
      </c>
      <c r="C107" s="97" t="s">
        <v>1</v>
      </c>
      <c r="D107" s="123" t="s">
        <v>1568</v>
      </c>
      <c r="E107" s="209" t="s">
        <v>1350</v>
      </c>
      <c r="F107" s="100" t="s">
        <v>1569</v>
      </c>
    </row>
    <row r="108" spans="1:6" x14ac:dyDescent="0.2">
      <c r="A108" s="487">
        <v>1</v>
      </c>
      <c r="B108" s="97" t="s">
        <v>1570</v>
      </c>
      <c r="C108" s="97" t="s">
        <v>1</v>
      </c>
      <c r="D108" s="123" t="s">
        <v>1571</v>
      </c>
      <c r="E108" s="209" t="s">
        <v>1350</v>
      </c>
      <c r="F108" s="100" t="s">
        <v>1572</v>
      </c>
    </row>
    <row r="109" spans="1:6" x14ac:dyDescent="0.2">
      <c r="A109" s="487">
        <v>1</v>
      </c>
      <c r="B109" s="97" t="s">
        <v>1573</v>
      </c>
      <c r="C109" s="97" t="s">
        <v>1</v>
      </c>
      <c r="D109" s="100" t="s">
        <v>1574</v>
      </c>
      <c r="E109" s="209" t="s">
        <v>1350</v>
      </c>
      <c r="F109" s="100" t="s">
        <v>1575</v>
      </c>
    </row>
    <row r="110" spans="1:6" x14ac:dyDescent="0.2">
      <c r="A110" s="487">
        <v>1</v>
      </c>
      <c r="B110" s="97" t="s">
        <v>1576</v>
      </c>
      <c r="C110" s="97" t="s">
        <v>1</v>
      </c>
      <c r="D110" s="100" t="s">
        <v>1577</v>
      </c>
      <c r="E110" s="209" t="s">
        <v>1350</v>
      </c>
      <c r="F110" s="100" t="s">
        <v>1578</v>
      </c>
    </row>
    <row r="111" spans="1:6" ht="25.5" x14ac:dyDescent="0.2">
      <c r="A111" s="490">
        <v>2</v>
      </c>
      <c r="B111" s="103" t="s">
        <v>1630</v>
      </c>
      <c r="C111" s="103" t="s">
        <v>1338</v>
      </c>
      <c r="D111" s="106" t="s">
        <v>1580</v>
      </c>
      <c r="E111" s="105" t="s">
        <v>1340</v>
      </c>
      <c r="F111" s="106" t="s">
        <v>1581</v>
      </c>
    </row>
    <row r="112" spans="1:6" x14ac:dyDescent="0.2">
      <c r="A112" s="490"/>
      <c r="B112" s="103" t="s">
        <v>1649</v>
      </c>
      <c r="C112" s="103"/>
      <c r="D112" s="106"/>
      <c r="E112" s="213"/>
      <c r="F112" s="106"/>
    </row>
    <row r="113" spans="1:6" x14ac:dyDescent="0.2">
      <c r="A113" s="488">
        <v>1</v>
      </c>
      <c r="B113" s="97" t="s">
        <v>1582</v>
      </c>
      <c r="C113" s="97" t="s">
        <v>1</v>
      </c>
      <c r="D113" s="100" t="s">
        <v>1583</v>
      </c>
      <c r="E113" s="209" t="s">
        <v>1350</v>
      </c>
      <c r="F113" s="100" t="s">
        <v>1584</v>
      </c>
    </row>
    <row r="114" spans="1:6" x14ac:dyDescent="0.2">
      <c r="A114" s="488">
        <v>1</v>
      </c>
      <c r="B114" s="97" t="s">
        <v>1585</v>
      </c>
      <c r="C114" s="97" t="s">
        <v>1</v>
      </c>
      <c r="D114" s="100" t="s">
        <v>1586</v>
      </c>
      <c r="E114" s="209" t="s">
        <v>1350</v>
      </c>
      <c r="F114" s="100" t="s">
        <v>1587</v>
      </c>
    </row>
    <row r="115" spans="1:6" x14ac:dyDescent="0.2">
      <c r="A115" s="488">
        <v>1</v>
      </c>
      <c r="B115" s="97" t="s">
        <v>1588</v>
      </c>
      <c r="C115" s="97" t="s">
        <v>1</v>
      </c>
      <c r="D115" s="153" t="s">
        <v>1589</v>
      </c>
      <c r="E115" s="209" t="s">
        <v>1327</v>
      </c>
      <c r="F115" s="100" t="s">
        <v>1590</v>
      </c>
    </row>
    <row r="116" spans="1:6" x14ac:dyDescent="0.2">
      <c r="A116" s="488">
        <v>1</v>
      </c>
      <c r="B116" s="97" t="s">
        <v>1591</v>
      </c>
      <c r="C116" s="97" t="s">
        <v>1</v>
      </c>
      <c r="D116" s="153" t="s">
        <v>1592</v>
      </c>
      <c r="E116" s="209" t="s">
        <v>1327</v>
      </c>
      <c r="F116" s="100" t="s">
        <v>1593</v>
      </c>
    </row>
    <row r="117" spans="1:6" x14ac:dyDescent="0.2">
      <c r="A117" s="490">
        <v>2</v>
      </c>
      <c r="B117" s="103" t="s">
        <v>1652</v>
      </c>
      <c r="C117" s="103" t="s">
        <v>1338</v>
      </c>
      <c r="D117" s="106" t="s">
        <v>1595</v>
      </c>
      <c r="E117" s="105" t="s">
        <v>1340</v>
      </c>
      <c r="F117" s="253" t="s">
        <v>1596</v>
      </c>
    </row>
    <row r="118" spans="1:6" x14ac:dyDescent="0.2">
      <c r="A118" s="490"/>
      <c r="B118" s="103" t="s">
        <v>2150</v>
      </c>
      <c r="C118" s="103"/>
      <c r="D118" s="106"/>
      <c r="E118" s="213"/>
      <c r="F118" s="253"/>
    </row>
    <row r="119" spans="1:6" x14ac:dyDescent="0.2">
      <c r="A119" s="487">
        <v>1</v>
      </c>
      <c r="B119" s="97" t="s">
        <v>1597</v>
      </c>
      <c r="C119" s="97" t="s">
        <v>1</v>
      </c>
      <c r="D119" s="123" t="s">
        <v>1598</v>
      </c>
      <c r="E119" s="209" t="s">
        <v>1350</v>
      </c>
      <c r="F119" s="100" t="s">
        <v>1599</v>
      </c>
    </row>
    <row r="120" spans="1:6" x14ac:dyDescent="0.2">
      <c r="A120" s="487">
        <v>1</v>
      </c>
      <c r="B120" s="97" t="s">
        <v>1600</v>
      </c>
      <c r="C120" s="97" t="s">
        <v>1</v>
      </c>
      <c r="D120" s="123" t="s">
        <v>1601</v>
      </c>
      <c r="E120" s="209" t="s">
        <v>1350</v>
      </c>
      <c r="F120" s="100" t="s">
        <v>1602</v>
      </c>
    </row>
    <row r="121" spans="1:6" x14ac:dyDescent="0.2">
      <c r="A121" s="487">
        <v>1</v>
      </c>
      <c r="B121" s="97" t="s">
        <v>1603</v>
      </c>
      <c r="C121" s="97" t="s">
        <v>1</v>
      </c>
      <c r="D121" s="153" t="s">
        <v>1604</v>
      </c>
      <c r="E121" s="209" t="s">
        <v>1350</v>
      </c>
      <c r="F121" s="100" t="s">
        <v>1605</v>
      </c>
    </row>
    <row r="122" spans="1:6" x14ac:dyDescent="0.2">
      <c r="A122" s="487">
        <v>1</v>
      </c>
      <c r="B122" s="97" t="s">
        <v>1606</v>
      </c>
      <c r="C122" s="97" t="s">
        <v>1</v>
      </c>
      <c r="D122" s="153" t="s">
        <v>1607</v>
      </c>
      <c r="E122" s="209" t="s">
        <v>1350</v>
      </c>
      <c r="F122" s="100" t="s">
        <v>1608</v>
      </c>
    </row>
    <row r="123" spans="1:6" x14ac:dyDescent="0.2">
      <c r="A123" s="487">
        <v>1</v>
      </c>
      <c r="B123" s="97" t="s">
        <v>1609</v>
      </c>
      <c r="C123" s="97" t="s">
        <v>1</v>
      </c>
      <c r="D123" s="100" t="s">
        <v>1610</v>
      </c>
      <c r="E123" s="209" t="s">
        <v>1327</v>
      </c>
      <c r="F123" s="100" t="s">
        <v>1611</v>
      </c>
    </row>
    <row r="124" spans="1:6" x14ac:dyDescent="0.2">
      <c r="A124" s="487">
        <v>1</v>
      </c>
      <c r="B124" s="97" t="s">
        <v>1612</v>
      </c>
      <c r="C124" s="97" t="s">
        <v>1</v>
      </c>
      <c r="D124" s="100" t="s">
        <v>1613</v>
      </c>
      <c r="E124" s="209" t="s">
        <v>1327</v>
      </c>
      <c r="F124" s="100" t="s">
        <v>1614</v>
      </c>
    </row>
    <row r="125" spans="1:6" ht="25.5" x14ac:dyDescent="0.2">
      <c r="A125" s="496">
        <v>2</v>
      </c>
      <c r="B125" s="103" t="s">
        <v>2136</v>
      </c>
      <c r="C125" s="103" t="s">
        <v>1338</v>
      </c>
      <c r="D125" s="106" t="s">
        <v>1616</v>
      </c>
      <c r="E125" s="105" t="s">
        <v>1340</v>
      </c>
      <c r="F125" s="106" t="s">
        <v>1617</v>
      </c>
    </row>
    <row r="126" spans="1:6" x14ac:dyDescent="0.2">
      <c r="A126" s="496"/>
      <c r="B126" s="103" t="s">
        <v>2151</v>
      </c>
      <c r="C126" s="103"/>
      <c r="D126" s="106"/>
      <c r="E126" s="213"/>
      <c r="F126" s="106"/>
    </row>
    <row r="127" spans="1:6" x14ac:dyDescent="0.2">
      <c r="A127" s="487">
        <v>1</v>
      </c>
      <c r="B127" s="97" t="s">
        <v>1618</v>
      </c>
      <c r="C127" s="97" t="s">
        <v>1</v>
      </c>
      <c r="D127" s="100" t="s">
        <v>1619</v>
      </c>
      <c r="E127" s="209" t="s">
        <v>1327</v>
      </c>
      <c r="F127" s="100" t="s">
        <v>1620</v>
      </c>
    </row>
    <row r="128" spans="1:6" x14ac:dyDescent="0.2">
      <c r="A128" s="487">
        <v>1</v>
      </c>
      <c r="B128" s="97" t="s">
        <v>1621</v>
      </c>
      <c r="C128" s="97" t="s">
        <v>1</v>
      </c>
      <c r="D128" s="100" t="s">
        <v>1622</v>
      </c>
      <c r="E128" s="209" t="s">
        <v>1327</v>
      </c>
      <c r="F128" s="100" t="s">
        <v>1623</v>
      </c>
    </row>
    <row r="129" spans="1:6" x14ac:dyDescent="0.2">
      <c r="A129" s="121">
        <v>1</v>
      </c>
      <c r="B129" s="97" t="s">
        <v>1624</v>
      </c>
      <c r="C129" s="97" t="s">
        <v>1</v>
      </c>
      <c r="D129" s="153" t="s">
        <v>1625</v>
      </c>
      <c r="E129" s="209" t="s">
        <v>1350</v>
      </c>
      <c r="F129" s="100" t="s">
        <v>1626</v>
      </c>
    </row>
    <row r="130" spans="1:6" x14ac:dyDescent="0.2">
      <c r="A130" s="121">
        <v>1</v>
      </c>
      <c r="B130" s="97" t="s">
        <v>1627</v>
      </c>
      <c r="C130" s="97" t="s">
        <v>1</v>
      </c>
      <c r="D130" s="153" t="s">
        <v>1628</v>
      </c>
      <c r="E130" s="209" t="s">
        <v>1350</v>
      </c>
      <c r="F130" s="100" t="s">
        <v>1629</v>
      </c>
    </row>
    <row r="131" spans="1:6" ht="25.5" x14ac:dyDescent="0.2">
      <c r="A131" s="122">
        <v>2</v>
      </c>
      <c r="B131" s="103" t="s">
        <v>2137</v>
      </c>
      <c r="C131" s="103" t="s">
        <v>1338</v>
      </c>
      <c r="D131" s="114" t="s">
        <v>1631</v>
      </c>
      <c r="E131" s="105" t="s">
        <v>1340</v>
      </c>
      <c r="F131" s="106" t="s">
        <v>1632</v>
      </c>
    </row>
    <row r="132" spans="1:6" x14ac:dyDescent="0.2">
      <c r="A132" s="122"/>
      <c r="B132" s="103" t="s">
        <v>2152</v>
      </c>
      <c r="C132" s="103"/>
      <c r="D132" s="114"/>
      <c r="E132" s="213"/>
      <c r="F132" s="106"/>
    </row>
    <row r="133" spans="1:6" x14ac:dyDescent="0.2">
      <c r="A133" s="487">
        <v>1</v>
      </c>
      <c r="B133" s="97" t="s">
        <v>1633</v>
      </c>
      <c r="C133" s="97" t="s">
        <v>1</v>
      </c>
      <c r="D133" s="120" t="s">
        <v>1634</v>
      </c>
      <c r="E133" s="209" t="s">
        <v>1350</v>
      </c>
      <c r="F133" s="100" t="s">
        <v>1635</v>
      </c>
    </row>
    <row r="134" spans="1:6" x14ac:dyDescent="0.2">
      <c r="A134" s="487">
        <v>1</v>
      </c>
      <c r="B134" s="97" t="s">
        <v>1636</v>
      </c>
      <c r="C134" s="97" t="s">
        <v>1</v>
      </c>
      <c r="D134" s="120" t="s">
        <v>1637</v>
      </c>
      <c r="E134" s="209" t="s">
        <v>1350</v>
      </c>
      <c r="F134" s="100" t="s">
        <v>1638</v>
      </c>
    </row>
    <row r="135" spans="1:6" x14ac:dyDescent="0.2">
      <c r="A135" s="487">
        <v>1</v>
      </c>
      <c r="B135" s="97" t="s">
        <v>1643</v>
      </c>
      <c r="C135" s="97" t="s">
        <v>1</v>
      </c>
      <c r="D135" s="100" t="s">
        <v>1639</v>
      </c>
      <c r="E135" s="209" t="s">
        <v>1327</v>
      </c>
      <c r="F135" s="100" t="s">
        <v>1640</v>
      </c>
    </row>
    <row r="136" spans="1:6" x14ac:dyDescent="0.2">
      <c r="A136" s="487">
        <v>1</v>
      </c>
      <c r="B136" s="97" t="s">
        <v>1646</v>
      </c>
      <c r="C136" s="97" t="s">
        <v>1</v>
      </c>
      <c r="D136" s="100" t="s">
        <v>1641</v>
      </c>
      <c r="E136" s="209" t="s">
        <v>1327</v>
      </c>
      <c r="F136" s="100" t="s">
        <v>1642</v>
      </c>
    </row>
    <row r="137" spans="1:6" x14ac:dyDescent="0.2">
      <c r="A137" s="497">
        <v>1</v>
      </c>
      <c r="B137" s="97" t="s">
        <v>2166</v>
      </c>
      <c r="C137" s="239" t="s">
        <v>1</v>
      </c>
      <c r="D137" s="116" t="s">
        <v>1644</v>
      </c>
      <c r="E137" s="498" t="s">
        <v>1327</v>
      </c>
      <c r="F137" s="116" t="s">
        <v>1645</v>
      </c>
    </row>
    <row r="138" spans="1:6" x14ac:dyDescent="0.2">
      <c r="A138" s="497">
        <v>1</v>
      </c>
      <c r="B138" s="97" t="s">
        <v>2167</v>
      </c>
      <c r="C138" s="239" t="s">
        <v>1</v>
      </c>
      <c r="D138" s="116" t="s">
        <v>1647</v>
      </c>
      <c r="E138" s="498" t="s">
        <v>1327</v>
      </c>
      <c r="F138" s="116" t="s">
        <v>1648</v>
      </c>
    </row>
    <row r="139" spans="1:6" ht="25.5" x14ac:dyDescent="0.2">
      <c r="A139" s="122">
        <v>2</v>
      </c>
      <c r="B139" s="103" t="s">
        <v>2138</v>
      </c>
      <c r="C139" s="103" t="s">
        <v>1338</v>
      </c>
      <c r="D139" s="114" t="s">
        <v>1650</v>
      </c>
      <c r="E139" s="105" t="s">
        <v>1340</v>
      </c>
      <c r="F139" s="106" t="s">
        <v>1651</v>
      </c>
    </row>
    <row r="140" spans="1:6" x14ac:dyDescent="0.2">
      <c r="A140" s="122"/>
      <c r="B140" s="103" t="s">
        <v>2153</v>
      </c>
      <c r="C140" s="103"/>
      <c r="D140" s="114"/>
      <c r="E140" s="105"/>
      <c r="F140" s="106"/>
    </row>
    <row r="141" spans="1:6" x14ac:dyDescent="0.2">
      <c r="A141" s="499">
        <v>2</v>
      </c>
      <c r="B141" s="103" t="s">
        <v>2139</v>
      </c>
      <c r="C141" s="103" t="s">
        <v>1338</v>
      </c>
      <c r="D141" s="207" t="s">
        <v>1384</v>
      </c>
      <c r="E141" s="105" t="s">
        <v>1340</v>
      </c>
      <c r="F141" s="207" t="s">
        <v>1653</v>
      </c>
    </row>
    <row r="142" spans="1:6" x14ac:dyDescent="0.2">
      <c r="B142" s="103" t="s">
        <v>2154</v>
      </c>
    </row>
  </sheetData>
  <phoneticPr fontId="18"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5CB67-B261-4CDC-9091-C91471387A78}">
  <sheetPr>
    <pageSetUpPr fitToPage="1"/>
  </sheetPr>
  <dimension ref="A1:P39"/>
  <sheetViews>
    <sheetView zoomScale="62" zoomScaleNormal="55" workbookViewId="0">
      <selection activeCell="A39" activeCellId="2" sqref="A37:F37 A38:F38 A39:F39"/>
    </sheetView>
  </sheetViews>
  <sheetFormatPr defaultColWidth="11" defaultRowHeight="15.75" x14ac:dyDescent="0.25"/>
  <cols>
    <col min="1" max="1" width="139.25" style="3" bestFit="1" customWidth="1"/>
    <col min="2" max="2" width="33.25" style="3" bestFit="1" customWidth="1"/>
    <col min="3" max="3" width="60.25" style="3" bestFit="1" customWidth="1"/>
    <col min="4" max="4" width="55.375" style="3" customWidth="1"/>
    <col min="5" max="5" width="24.125" style="3" bestFit="1" customWidth="1"/>
    <col min="6" max="6" width="16.5" style="3" bestFit="1" customWidth="1"/>
    <col min="7" max="7" width="17.625" style="3" bestFit="1" customWidth="1"/>
    <col min="8" max="8" width="26.5" style="3" bestFit="1" customWidth="1"/>
    <col min="9" max="9" width="26.5" style="3" customWidth="1"/>
    <col min="10" max="10" width="39.25" style="3" bestFit="1" customWidth="1"/>
    <col min="11" max="11" width="39.25" style="3" customWidth="1"/>
    <col min="12" max="12" width="32.625" style="3" bestFit="1" customWidth="1"/>
    <col min="13" max="13" width="32.625" style="3" customWidth="1"/>
    <col min="14" max="14" width="32.625" style="3" bestFit="1" customWidth="1"/>
    <col min="15" max="16384" width="11" style="3"/>
  </cols>
  <sheetData>
    <row r="1" spans="1:16" ht="15.75" customHeight="1" x14ac:dyDescent="0.25">
      <c r="A1" s="1563" t="s">
        <v>3205</v>
      </c>
      <c r="B1" s="1563"/>
      <c r="C1" s="1563"/>
      <c r="D1" s="1563"/>
      <c r="E1" s="1563"/>
      <c r="F1" s="1563"/>
    </row>
    <row r="2" spans="1:16" ht="15.75" customHeight="1" x14ac:dyDescent="0.25">
      <c r="A2" s="1563"/>
      <c r="B2" s="1563"/>
      <c r="C2" s="1563"/>
      <c r="D2" s="1563"/>
      <c r="E2" s="1563"/>
      <c r="F2" s="1563"/>
      <c r="H2" s="41"/>
      <c r="I2" s="41"/>
      <c r="J2" s="40"/>
      <c r="K2" s="40"/>
      <c r="L2" s="40"/>
      <c r="M2" s="40"/>
      <c r="N2" s="40"/>
      <c r="O2" s="40"/>
    </row>
    <row r="3" spans="1:16" ht="68.099999999999994" customHeight="1" x14ac:dyDescent="0.25">
      <c r="A3" s="1564"/>
      <c r="B3" s="1564"/>
      <c r="C3" s="1564"/>
      <c r="D3" s="1564"/>
      <c r="E3" s="1564"/>
      <c r="F3" s="1564"/>
      <c r="J3" s="40"/>
      <c r="K3" s="40"/>
      <c r="L3" s="40"/>
      <c r="M3" s="40"/>
      <c r="N3" s="40"/>
      <c r="O3" s="40"/>
    </row>
    <row r="4" spans="1:16" ht="60.75" x14ac:dyDescent="0.3">
      <c r="A4" s="532" t="s">
        <v>2173</v>
      </c>
      <c r="B4" s="1501" t="s">
        <v>3313</v>
      </c>
      <c r="C4" s="1501" t="s">
        <v>3310</v>
      </c>
      <c r="D4" s="1501" t="s">
        <v>3311</v>
      </c>
      <c r="E4" s="1501" t="s">
        <v>3312</v>
      </c>
      <c r="F4" s="1502" t="s">
        <v>33</v>
      </c>
      <c r="J4" s="40"/>
      <c r="K4" s="40"/>
      <c r="L4" s="40"/>
      <c r="M4" s="40"/>
      <c r="N4" s="40"/>
      <c r="O4" s="40"/>
    </row>
    <row r="5" spans="1:16" ht="20.25" x14ac:dyDescent="0.25">
      <c r="A5" s="532" t="s">
        <v>32</v>
      </c>
      <c r="B5" s="534"/>
      <c r="C5" s="533"/>
      <c r="D5" s="534"/>
      <c r="E5" s="534"/>
      <c r="F5" s="534"/>
      <c r="G5"/>
      <c r="H5"/>
      <c r="I5"/>
      <c r="J5"/>
      <c r="K5"/>
      <c r="L5"/>
      <c r="M5"/>
      <c r="N5"/>
      <c r="O5"/>
      <c r="P5"/>
    </row>
    <row r="6" spans="1:16" ht="20.25" x14ac:dyDescent="0.25">
      <c r="A6" s="532" t="s">
        <v>10</v>
      </c>
      <c r="B6" s="1498" t="s">
        <v>3305</v>
      </c>
      <c r="C6" s="535" t="s">
        <v>3306</v>
      </c>
      <c r="D6" s="1498" t="s">
        <v>3307</v>
      </c>
      <c r="E6" s="1498" t="s">
        <v>3308</v>
      </c>
      <c r="F6" s="1499"/>
      <c r="G6"/>
      <c r="H6"/>
      <c r="I6"/>
      <c r="J6"/>
      <c r="K6"/>
      <c r="L6"/>
      <c r="M6"/>
      <c r="N6"/>
      <c r="O6"/>
      <c r="P6"/>
    </row>
    <row r="7" spans="1:16" ht="20.25" x14ac:dyDescent="0.25">
      <c r="A7" s="525" t="s">
        <v>1</v>
      </c>
      <c r="B7" s="1499" t="str">
        <f>IFERROR(INDEX('1.Kurul_SKT'!$B$19:$B$30, MATCH($A7, '1.Kurul_SKT'!$A$19:$A$30, 0)),"")</f>
        <v/>
      </c>
      <c r="C7" s="533" t="str">
        <f>IFERROR(INDEX('2.Kurul_SKT'!$B$14:$B$28, MATCH($A7, '2.Kurul_SKT'!$A$14:$A$28, 0)),"")</f>
        <v/>
      </c>
      <c r="D7" s="1499">
        <f>IFERROR(INDEX('3. Kurul_SKT_221025'!$B$14:$B$30, MATCH($A7, '3. Kurul_SKT_221025'!$A$14:$A$30, 0)),"")</f>
        <v>32</v>
      </c>
      <c r="E7" s="1499">
        <f>IFERROR(INDEX('4. Kurul_SKT'!$B$14:$B$29, MATCH($A7, '4. Kurul_SKT'!$A$14:$A$29, 0)),"")</f>
        <v>44</v>
      </c>
      <c r="F7" s="1499">
        <f>IFERROR(SUM(B7:E7),"")</f>
        <v>76</v>
      </c>
      <c r="G7"/>
      <c r="H7"/>
      <c r="I7"/>
      <c r="J7"/>
      <c r="K7"/>
      <c r="L7"/>
      <c r="M7"/>
      <c r="N7"/>
      <c r="O7"/>
      <c r="P7"/>
    </row>
    <row r="8" spans="1:16" s="39" customFormat="1" ht="20.25" x14ac:dyDescent="0.25">
      <c r="A8" s="526" t="s">
        <v>28</v>
      </c>
      <c r="B8" s="1500" t="str">
        <f>IFERROR(INDEX('1.Kurul_SKT'!$B$19:$B$30, MATCH($A8, '1.Kurul_SKT'!$A$19:$A$30, 0)),"")</f>
        <v/>
      </c>
      <c r="C8" s="1500" t="str">
        <f>IFERROR(INDEX('2.Kurul_SKT'!$B$14:$B$28, MATCH($A8, '2.Kurul_SKT'!$A$14:$A$28, 0)),"")</f>
        <v/>
      </c>
      <c r="D8" s="1500">
        <f>IFERROR(INDEX('3. Kurul_SKT_221025'!$B$14:$B$30, MATCH($A8, '3. Kurul_SKT_221025'!$A$14:$A$30, 0)),"")</f>
        <v>18</v>
      </c>
      <c r="E8" s="1500">
        <f>IFERROR(INDEX('4. Kurul_SKT'!$B$14:$B$29, MATCH($A8, '4. Kurul_SKT'!$A$14:$A$29, 0)),"")</f>
        <v>22</v>
      </c>
      <c r="F8" s="1499">
        <f t="shared" ref="F8:F31" si="0">IFERROR(SUM(B8:E8),"")</f>
        <v>40</v>
      </c>
      <c r="G8"/>
      <c r="H8"/>
      <c r="I8"/>
      <c r="J8"/>
      <c r="K8"/>
      <c r="L8"/>
      <c r="M8"/>
      <c r="N8"/>
      <c r="O8"/>
      <c r="P8"/>
    </row>
    <row r="9" spans="1:16" ht="20.25" x14ac:dyDescent="0.25">
      <c r="A9" s="525" t="s">
        <v>0</v>
      </c>
      <c r="B9" s="1499">
        <f>IFERROR(INDEX('1.Kurul_SKT'!$B$19:$B$30, MATCH($A9, '1.Kurul_SKT'!$A$19:$A$30, 0)),"")</f>
        <v>12</v>
      </c>
      <c r="C9" s="533">
        <f>IFERROR(INDEX('2.Kurul_SKT'!$B$14:$B$28, MATCH($A9, '2.Kurul_SKT'!$A$14:$A$28, 0)),"")</f>
        <v>13</v>
      </c>
      <c r="D9" s="1499">
        <f>IFERROR(INDEX('3. Kurul_SKT_221025'!$B$14:$B$30, MATCH($A9, '3. Kurul_SKT_221025'!$A$14:$A$30, 0)),"")</f>
        <v>5</v>
      </c>
      <c r="E9" s="1499">
        <f>IFERROR(INDEX('4. Kurul_SKT'!$B$14:$B$29, MATCH($A9, '4. Kurul_SKT'!$A$14:$A$29, 0)),"")</f>
        <v>11</v>
      </c>
      <c r="F9" s="1499">
        <f t="shared" si="0"/>
        <v>41</v>
      </c>
      <c r="G9"/>
      <c r="H9"/>
      <c r="I9"/>
      <c r="J9"/>
      <c r="K9"/>
      <c r="L9"/>
      <c r="M9"/>
      <c r="N9"/>
      <c r="O9"/>
      <c r="P9"/>
    </row>
    <row r="10" spans="1:16" s="39" customFormat="1" ht="20.25" x14ac:dyDescent="0.25">
      <c r="A10" s="526" t="s">
        <v>27</v>
      </c>
      <c r="B10" s="1500" t="str">
        <f>IFERROR(INDEX('1.Kurul_SKT'!$B$19:$B$30, MATCH($A10, '1.Kurul_SKT'!$A$19:$A$30, 0)),"")</f>
        <v/>
      </c>
      <c r="C10" s="1500">
        <f>IFERROR(INDEX('2.Kurul_SKT'!$B$14:$B$28, MATCH($A10, '2.Kurul_SKT'!$A$14:$A$28, 0)),"")</f>
        <v>2</v>
      </c>
      <c r="D10" s="1500">
        <f>IFERROR(INDEX('3. Kurul_SKT_221025'!$B$14:$B$30, MATCH($A10, '3. Kurul_SKT_221025'!$A$14:$A$30, 0)),"")</f>
        <v>2</v>
      </c>
      <c r="E10" s="1500">
        <f>IFERROR(INDEX('4. Kurul_SKT'!$B$14:$B$29, MATCH($A10, '4. Kurul_SKT'!$A$14:$A$29, 0)),"")</f>
        <v>2</v>
      </c>
      <c r="F10" s="1499">
        <f t="shared" si="0"/>
        <v>6</v>
      </c>
      <c r="G10"/>
      <c r="H10"/>
      <c r="I10"/>
      <c r="J10"/>
      <c r="K10"/>
      <c r="L10"/>
      <c r="M10"/>
      <c r="N10"/>
      <c r="O10"/>
      <c r="P10"/>
    </row>
    <row r="11" spans="1:16" ht="20.25" x14ac:dyDescent="0.25">
      <c r="A11" s="527" t="s">
        <v>53</v>
      </c>
      <c r="B11" s="1499">
        <f>IFERROR(INDEX('1.Kurul_SKT'!$B$19:$B$30, MATCH($A11, '1.Kurul_SKT'!$A$19:$A$30, 0)),"")</f>
        <v>16</v>
      </c>
      <c r="C11" s="533">
        <f>IFERROR(INDEX('2.Kurul_SKT'!$B$14:$B$28, MATCH($A11, '2.Kurul_SKT'!$A$14:$A$28, 0)),"")</f>
        <v>20</v>
      </c>
      <c r="D11" s="1499">
        <f>IFERROR(INDEX('3. Kurul_SKT_221025'!$B$14:$B$30, MATCH($A11, '3. Kurul_SKT_221025'!$A$14:$A$30, 0)),"")</f>
        <v>22</v>
      </c>
      <c r="E11" s="1499">
        <f>IFERROR(INDEX('4. Kurul_SKT'!$B$14:$B$29, MATCH($A11, '4. Kurul_SKT'!$A$14:$A$29, 0)),"")</f>
        <v>20</v>
      </c>
      <c r="F11" s="1499">
        <f t="shared" si="0"/>
        <v>78</v>
      </c>
      <c r="G11"/>
      <c r="H11"/>
      <c r="I11"/>
      <c r="J11"/>
      <c r="K11"/>
      <c r="L11"/>
      <c r="M11"/>
      <c r="N11"/>
      <c r="O11"/>
      <c r="P11"/>
    </row>
    <row r="12" spans="1:16" s="39" customFormat="1" ht="20.25" x14ac:dyDescent="0.25">
      <c r="A12" s="526" t="s">
        <v>54</v>
      </c>
      <c r="B12" s="1500" t="str">
        <f>IFERROR(INDEX('1.Kurul_SKT'!$B$19:$B$30, MATCH($A12, '1.Kurul_SKT'!$A$19:$A$30, 0)),"")</f>
        <v/>
      </c>
      <c r="C12" s="1500" t="str">
        <f>IFERROR(INDEX('2.Kurul_SKT'!$B$14:$B$28, MATCH($A12, '2.Kurul_SKT'!$A$14:$A$28, 0)),"")</f>
        <v/>
      </c>
      <c r="D12" s="1500" t="str">
        <f>IFERROR(INDEX('3. Kurul_SKT_221025'!$B$14:$B$30, MATCH($A12, '3. Kurul_SKT_221025'!$A$14:$A$30, 0)),"")</f>
        <v/>
      </c>
      <c r="E12" s="1500" t="str">
        <f>IFERROR(INDEX('4. Kurul_SKT'!$B$14:$B$29, MATCH($A12, '4. Kurul_SKT'!$A$14:$A$29, 0)),"")</f>
        <v/>
      </c>
      <c r="F12" s="1499">
        <f t="shared" si="0"/>
        <v>0</v>
      </c>
      <c r="G12"/>
      <c r="H12"/>
      <c r="I12"/>
      <c r="J12"/>
      <c r="K12"/>
      <c r="L12"/>
      <c r="M12"/>
      <c r="N12"/>
      <c r="O12"/>
      <c r="P12"/>
    </row>
    <row r="13" spans="1:16" ht="20.25" x14ac:dyDescent="0.25">
      <c r="A13" s="527" t="s">
        <v>55</v>
      </c>
      <c r="B13" s="1499">
        <f>IFERROR(INDEX('1.Kurul_SKT'!$B$19:$B$30, MATCH($A13, '1.Kurul_SKT'!$A$19:$A$30, 0)),"")</f>
        <v>12</v>
      </c>
      <c r="C13" s="533">
        <f>IFERROR(INDEX('2.Kurul_SKT'!$B$14:$B$28, MATCH($A13, '2.Kurul_SKT'!$A$14:$A$28, 0)),"")</f>
        <v>12</v>
      </c>
      <c r="D13" s="1499" t="str">
        <f>IFERROR(INDEX('3. Kurul_SKT_221025'!$B$14:$B$30, MATCH($A13, '3. Kurul_SKT_221025'!$A$14:$A$30, 0)),"")</f>
        <v/>
      </c>
      <c r="E13" s="1499" t="str">
        <f>IFERROR(INDEX('4. Kurul_SKT'!$B$14:$B$29, MATCH($A13, '4. Kurul_SKT'!$A$14:$A$29, 0)),"")</f>
        <v/>
      </c>
      <c r="F13" s="1499">
        <f t="shared" si="0"/>
        <v>24</v>
      </c>
      <c r="G13"/>
      <c r="H13"/>
      <c r="I13"/>
      <c r="J13"/>
      <c r="K13"/>
      <c r="L13"/>
      <c r="M13"/>
      <c r="N13"/>
      <c r="O13"/>
      <c r="P13"/>
    </row>
    <row r="14" spans="1:16" s="39" customFormat="1" ht="20.25" x14ac:dyDescent="0.25">
      <c r="A14" s="525" t="s">
        <v>20</v>
      </c>
      <c r="B14" s="1499" t="str">
        <f>IFERROR(INDEX('1.Kurul_SKT'!$B$19:$B$30, MATCH($A14, '1.Kurul_SKT'!$A$19:$A$30, 0)),"")</f>
        <v/>
      </c>
      <c r="C14" s="533">
        <f>IFERROR(INDEX('2.Kurul_SKT'!$B$14:$B$28, MATCH($A14, '2.Kurul_SKT'!$A$14:$A$28, 0)),"")</f>
        <v>10</v>
      </c>
      <c r="D14" s="1499">
        <f>IFERROR(INDEX('3. Kurul_SKT_221025'!$B$14:$B$30, MATCH($A14, '3. Kurul_SKT_221025'!$A$14:$A$30, 0)),"")</f>
        <v>22</v>
      </c>
      <c r="E14" s="1499">
        <f>IFERROR(INDEX('4. Kurul_SKT'!$B$14:$B$29, MATCH($A14, '4. Kurul_SKT'!$A$14:$A$29, 0)),"")</f>
        <v>22</v>
      </c>
      <c r="F14" s="1499">
        <f t="shared" si="0"/>
        <v>54</v>
      </c>
      <c r="G14"/>
      <c r="H14"/>
      <c r="I14"/>
      <c r="J14"/>
      <c r="K14"/>
      <c r="L14"/>
      <c r="M14"/>
      <c r="N14"/>
      <c r="O14"/>
      <c r="P14"/>
    </row>
    <row r="15" spans="1:16" ht="20.25" x14ac:dyDescent="0.25">
      <c r="A15" s="526" t="s">
        <v>26</v>
      </c>
      <c r="B15" s="1500" t="str">
        <f>IFERROR(INDEX('1.Kurul_SKT'!$B$19:$B$30, MATCH($A15, '1.Kurul_SKT'!$A$19:$A$30, 0)),"")</f>
        <v/>
      </c>
      <c r="C15" s="1500">
        <f>IFERROR(INDEX('2.Kurul_SKT'!$B$14:$B$28, MATCH($A15, '2.Kurul_SKT'!$A$14:$A$28, 0)),"")</f>
        <v>2</v>
      </c>
      <c r="D15" s="1500">
        <f>IFERROR(INDEX('3. Kurul_SKT_221025'!$B$14:$B$30, MATCH($A15, '3. Kurul_SKT_221025'!$A$14:$A$30, 0)),"")</f>
        <v>16</v>
      </c>
      <c r="E15" s="1500">
        <f>IFERROR(INDEX('4. Kurul_SKT'!$B$14:$B$29, MATCH($A15, '4. Kurul_SKT'!$A$14:$A$29, 0)),"")</f>
        <v>6</v>
      </c>
      <c r="F15" s="1499">
        <f t="shared" si="0"/>
        <v>24</v>
      </c>
      <c r="G15"/>
      <c r="H15"/>
      <c r="I15"/>
      <c r="J15"/>
      <c r="K15"/>
      <c r="L15"/>
      <c r="M15"/>
      <c r="N15"/>
      <c r="O15"/>
      <c r="P15"/>
    </row>
    <row r="16" spans="1:16" s="39" customFormat="1" ht="20.25" x14ac:dyDescent="0.25">
      <c r="A16" s="527" t="s">
        <v>59</v>
      </c>
      <c r="B16" s="1499">
        <f>IFERROR(INDEX('1.Kurul_SKT'!$B$19:$B$30, MATCH($A16, '1.Kurul_SKT'!$A$19:$A$30, 0)),"")</f>
        <v>9</v>
      </c>
      <c r="C16" s="533">
        <f>IFERROR(INDEX('2.Kurul_SKT'!$B$14:$B$28, MATCH($A16, '2.Kurul_SKT'!$A$14:$A$28, 0)),"")</f>
        <v>9</v>
      </c>
      <c r="D16" s="1499" t="str">
        <f>IFERROR(INDEX('3. Kurul_SKT_221025'!$B$14:$B$30, MATCH($A16, '3. Kurul_SKT_221025'!$A$14:$A$30, 0)),"")</f>
        <v/>
      </c>
      <c r="E16" s="1499" t="str">
        <f>IFERROR(INDEX('4. Kurul_SKT'!$B$14:$B$29, MATCH($A16, '4. Kurul_SKT'!$A$14:$A$29, 0)),"")</f>
        <v/>
      </c>
      <c r="F16" s="1499">
        <f t="shared" si="0"/>
        <v>18</v>
      </c>
      <c r="G16"/>
      <c r="H16"/>
      <c r="I16"/>
      <c r="J16"/>
      <c r="K16"/>
      <c r="L16"/>
      <c r="M16"/>
      <c r="N16"/>
      <c r="O16"/>
      <c r="P16"/>
    </row>
    <row r="17" spans="1:16" ht="20.25" x14ac:dyDescent="0.25">
      <c r="A17" s="525" t="s">
        <v>5</v>
      </c>
      <c r="B17" s="1499" t="str">
        <f>IFERROR(INDEX('1.Kurul_SKT'!$B$19:$B$30, MATCH($A17, '1.Kurul_SKT'!$A$19:$A$30, 0)),"")</f>
        <v/>
      </c>
      <c r="C17" s="533" t="str">
        <f>IFERROR(INDEX('2.Kurul_SKT'!$B$14:$B$28, MATCH($A17, '2.Kurul_SKT'!$A$14:$A$28, 0)),"")</f>
        <v/>
      </c>
      <c r="D17" s="1499">
        <f>IFERROR(INDEX('3. Kurul_SKT_221025'!$B$14:$B$30, MATCH($A17, '3. Kurul_SKT_221025'!$A$14:$A$30, 0)),"")</f>
        <v>25</v>
      </c>
      <c r="E17" s="1499">
        <f>IFERROR(INDEX('4. Kurul_SKT'!$B$14:$B$29, MATCH($A17, '4. Kurul_SKT'!$A$14:$A$29, 0)),"")</f>
        <v>12</v>
      </c>
      <c r="F17" s="1499">
        <f t="shared" si="0"/>
        <v>37</v>
      </c>
      <c r="G17"/>
      <c r="H17"/>
      <c r="I17"/>
      <c r="J17"/>
      <c r="K17"/>
      <c r="L17"/>
      <c r="M17"/>
      <c r="N17"/>
      <c r="O17"/>
      <c r="P17"/>
    </row>
    <row r="18" spans="1:16" s="39" customFormat="1" ht="20.25" x14ac:dyDescent="0.25">
      <c r="A18" s="526" t="s">
        <v>29</v>
      </c>
      <c r="B18" s="1500" t="str">
        <f>IFERROR(INDEX('1.Kurul_SKT'!$B$19:$B$30, MATCH($A18, '1.Kurul_SKT'!$A$19:$A$30, 0)),"")</f>
        <v/>
      </c>
      <c r="C18" s="1500" t="str">
        <f>IFERROR(INDEX('2.Kurul_SKT'!$B$14:$B$28, MATCH($A18, '2.Kurul_SKT'!$A$14:$A$28, 0)),"")</f>
        <v/>
      </c>
      <c r="D18" s="1500">
        <f>IFERROR(INDEX('3. Kurul_SKT_221025'!$B$14:$B$30, MATCH($A18, '3. Kurul_SKT_221025'!$A$14:$A$30, 0)),"")</f>
        <v>15</v>
      </c>
      <c r="E18" s="1500">
        <f>IFERROR(INDEX('4. Kurul_SKT'!$B$14:$B$29, MATCH($A18, '4. Kurul_SKT'!$A$14:$A$29, 0)),"")</f>
        <v>8</v>
      </c>
      <c r="F18" s="1499">
        <f t="shared" si="0"/>
        <v>23</v>
      </c>
      <c r="G18"/>
      <c r="H18"/>
      <c r="I18"/>
      <c r="J18"/>
      <c r="K18"/>
      <c r="L18"/>
      <c r="M18"/>
      <c r="N18"/>
      <c r="O18"/>
      <c r="P18"/>
    </row>
    <row r="19" spans="1:16" ht="20.25" x14ac:dyDescent="0.25">
      <c r="A19" s="528" t="s">
        <v>1932</v>
      </c>
      <c r="B19" s="1499">
        <f>IFERROR(INDEX('1.Kurul_SKT'!$B$19:$B$30, MATCH($A19, '1.Kurul_SKT'!$A$19:$A$30, 0)),"")</f>
        <v>3</v>
      </c>
      <c r="C19" s="533" t="str">
        <f>IFERROR(INDEX('2.Kurul_SKT'!$B$14:$B$28, MATCH($A19, '2.Kurul_SKT'!$A$14:$A$28, 0)),"")</f>
        <v/>
      </c>
      <c r="D19" s="1499">
        <f>IFERROR(INDEX('3. Kurul_SKT_221025'!$B$14:$B$30, MATCH($A19, '3. Kurul_SKT_221025'!$A$14:$A$30, 0)),"")</f>
        <v>5</v>
      </c>
      <c r="E19" s="1499">
        <f>IFERROR(INDEX('4. Kurul_SKT'!$B$14:$B$29, MATCH($A19, '4. Kurul_SKT'!$A$14:$A$29, 0)),"")</f>
        <v>3</v>
      </c>
      <c r="F19" s="1499">
        <f t="shared" si="0"/>
        <v>11</v>
      </c>
      <c r="G19"/>
      <c r="H19"/>
      <c r="I19"/>
      <c r="J19"/>
      <c r="K19"/>
      <c r="L19"/>
      <c r="M19"/>
      <c r="N19"/>
      <c r="O19"/>
      <c r="P19"/>
    </row>
    <row r="20" spans="1:16" s="39" customFormat="1" ht="20.25" x14ac:dyDescent="0.25">
      <c r="A20" s="526" t="s">
        <v>1934</v>
      </c>
      <c r="B20" s="1500">
        <f>IFERROR(INDEX('1.Kurul_SKT'!$B$19:$B$30, MATCH($A20, '1.Kurul_SKT'!$A$19:$A$30, 0)),"")</f>
        <v>4</v>
      </c>
      <c r="C20" s="1500">
        <f>IFERROR(INDEX('2.Kurul_SKT'!$B$14:$B$28, MATCH($A20, '2.Kurul_SKT'!$A$14:$A$28, 0)),"")</f>
        <v>5</v>
      </c>
      <c r="D20" s="1500">
        <f>IFERROR(INDEX('3. Kurul_SKT_221025'!$B$14:$B$30, MATCH($A20, '3. Kurul_SKT_221025'!$A$14:$A$30, 0)),"")</f>
        <v>8</v>
      </c>
      <c r="E20" s="1500">
        <f>IFERROR(INDEX('4. Kurul_SKT'!$B$14:$B$29, MATCH($A20, '4. Kurul_SKT'!$A$14:$A$29, 0)),"")</f>
        <v>9</v>
      </c>
      <c r="F20" s="1499">
        <f t="shared" si="0"/>
        <v>26</v>
      </c>
      <c r="G20"/>
      <c r="H20"/>
      <c r="I20"/>
      <c r="J20"/>
      <c r="K20"/>
      <c r="L20"/>
      <c r="M20"/>
      <c r="N20"/>
      <c r="O20"/>
      <c r="P20"/>
    </row>
    <row r="21" spans="1:16" ht="20.25" x14ac:dyDescent="0.25">
      <c r="A21" s="528" t="s">
        <v>2451</v>
      </c>
      <c r="B21" s="1499">
        <f>IFERROR(INDEX('1.Kurul_SKT'!$B$19:$B$30, MATCH($A21, '1.Kurul_SKT'!$A$19:$A$30, 0)),"")</f>
        <v>9</v>
      </c>
      <c r="C21" s="533" t="str">
        <f>IFERROR(INDEX('2.Kurul_SKT'!$B$14:$B$28, MATCH($A21, '2.Kurul_SKT'!$A$14:$A$28, 0)),"")</f>
        <v/>
      </c>
      <c r="D21" s="1499" t="str">
        <f>IFERROR(INDEX('3. Kurul_SKT_221025'!$B$14:$B$30, MATCH($A21, '3. Kurul_SKT_221025'!$A$14:$A$30, 0)),"")</f>
        <v/>
      </c>
      <c r="E21" s="1499">
        <f>IFERROR(INDEX('4. Kurul_SKT'!$B$14:$B$29, MATCH($A21, '4. Kurul_SKT'!$A$14:$A$29, 0)),"")</f>
        <v>3</v>
      </c>
      <c r="F21" s="1499">
        <f t="shared" si="0"/>
        <v>12</v>
      </c>
      <c r="G21"/>
      <c r="H21"/>
      <c r="I21"/>
      <c r="J21"/>
      <c r="K21"/>
      <c r="L21"/>
      <c r="M21"/>
      <c r="N21"/>
      <c r="O21"/>
      <c r="P21"/>
    </row>
    <row r="22" spans="1:16" s="39" customFormat="1" ht="20.25" x14ac:dyDescent="0.25">
      <c r="A22" s="526" t="s">
        <v>3179</v>
      </c>
      <c r="B22" s="1500" t="str">
        <f>IFERROR(INDEX('1.Kurul_SKT'!$B$19:$B$30, MATCH($A22, '1.Kurul_SKT'!$A$19:$A$30, 0)),"")</f>
        <v/>
      </c>
      <c r="C22" s="1500">
        <f>IFERROR(INDEX('2.Kurul_SKT'!$B$14:$B$28, MATCH($A22, '2.Kurul_SKT'!$A$14:$A$28, 0)),"")</f>
        <v>6</v>
      </c>
      <c r="D22" s="1500">
        <f>IFERROR(INDEX('3. Kurul_SKT_221025'!$B$14:$B$30, MATCH($A22, '3. Kurul_SKT_221025'!$A$14:$A$30, 0)),"")</f>
        <v>6</v>
      </c>
      <c r="E22" s="1500">
        <f>IFERROR(INDEX('4. Kurul_SKT'!$B$14:$B$29, MATCH($A22, '4. Kurul_SKT'!$A$14:$A$29, 0)),"")</f>
        <v>2</v>
      </c>
      <c r="F22" s="1499">
        <f t="shared" si="0"/>
        <v>14</v>
      </c>
      <c r="G22"/>
      <c r="H22"/>
      <c r="I22"/>
      <c r="J22"/>
      <c r="K22"/>
      <c r="L22"/>
      <c r="M22"/>
      <c r="N22"/>
      <c r="O22"/>
      <c r="P22"/>
    </row>
    <row r="23" spans="1:16" s="39" customFormat="1" ht="20.25" x14ac:dyDescent="0.25">
      <c r="A23" s="525" t="s">
        <v>9</v>
      </c>
      <c r="B23" s="1499">
        <f>IFERROR(INDEX('1.Kurul_SKT'!$B$19:$B$30, MATCH($A23, '1.Kurul_SKT'!$A$19:$A$30, 0)),"")</f>
        <v>37</v>
      </c>
      <c r="C23" s="533">
        <f>IFERROR(INDEX('2.Kurul_SKT'!$B$14:$B$28, MATCH($A23, '2.Kurul_SKT'!$A$14:$A$28, 0)),"")</f>
        <v>29</v>
      </c>
      <c r="D23" s="1499">
        <f>IFERROR(INDEX('3. Kurul_SKT_221025'!$B$14:$B$30, MATCH($A23, '3. Kurul_SKT_221025'!$A$14:$A$30, 0)),"")</f>
        <v>6</v>
      </c>
      <c r="E23" s="1499">
        <f>IFERROR(INDEX('4. Kurul_SKT'!$B$14:$B$29, MATCH($A23, '4. Kurul_SKT'!$A$14:$A$29, 0)),"")</f>
        <v>19</v>
      </c>
      <c r="F23" s="1499">
        <f t="shared" si="0"/>
        <v>91</v>
      </c>
      <c r="G23"/>
      <c r="H23"/>
      <c r="I23"/>
      <c r="J23"/>
      <c r="K23"/>
      <c r="L23"/>
      <c r="M23"/>
      <c r="N23"/>
      <c r="O23"/>
      <c r="P23"/>
    </row>
    <row r="24" spans="1:16" s="39" customFormat="1" ht="20.25" x14ac:dyDescent="0.25">
      <c r="A24" s="526" t="s">
        <v>44</v>
      </c>
      <c r="B24" s="1500">
        <f>IFERROR(INDEX('1.Kurul_SKT'!$B$19:$B$30, MATCH($A24, '1.Kurul_SKT'!$A$19:$A$30, 0)),"")</f>
        <v>8</v>
      </c>
      <c r="C24" s="1500">
        <f>IFERROR(INDEX('2.Kurul_SKT'!$B$14:$B$28, MATCH($A24, '2.Kurul_SKT'!$A$14:$A$28, 0)),"")</f>
        <v>6</v>
      </c>
      <c r="D24" s="1500" t="str">
        <f>IFERROR(INDEX('3. Kurul_SKT_221025'!$B$14:$B$30, MATCH($A24, '3. Kurul_SKT_221025'!$A$14:$A$30, 0)),"")</f>
        <v/>
      </c>
      <c r="E24" s="1500" t="str">
        <f>IFERROR(INDEX('4. Kurul_SKT'!$B$14:$B$29, MATCH($A24, '4. Kurul_SKT'!$A$14:$A$29, 0)),"")</f>
        <v/>
      </c>
      <c r="F24" s="1499">
        <f t="shared" si="0"/>
        <v>14</v>
      </c>
      <c r="G24"/>
      <c r="H24"/>
      <c r="I24"/>
      <c r="J24"/>
      <c r="K24"/>
      <c r="L24"/>
      <c r="M24"/>
      <c r="N24"/>
      <c r="O24"/>
      <c r="P24"/>
    </row>
    <row r="25" spans="1:16" ht="20.25" x14ac:dyDescent="0.25">
      <c r="A25" s="527" t="s">
        <v>49</v>
      </c>
      <c r="B25" s="1499">
        <f>IFERROR(INDEX('1.Kurul_SKT'!$B$19:$B$30, MATCH($A25, '1.Kurul_SKT'!$A$19:$A$30, 0)),"")</f>
        <v>46</v>
      </c>
      <c r="C25" s="533">
        <f>IFERROR(INDEX('2.Kurul_SKT'!$B$14:$B$28, MATCH($A25, '2.Kurul_SKT'!$A$14:$A$28, 0)),"")</f>
        <v>24</v>
      </c>
      <c r="D25" s="1499" t="str">
        <f>IFERROR(INDEX('3. Kurul_SKT_221025'!$B$14:$B$30, MATCH($A25, '3. Kurul_SKT_221025'!$A$14:$A$30, 0)),"")</f>
        <v/>
      </c>
      <c r="E25" s="1499" t="str">
        <f>IFERROR(INDEX('4. Kurul_SKT'!$B$14:$B$29, MATCH($A25, '4. Kurul_SKT'!$A$14:$A$29, 0)),"")</f>
        <v/>
      </c>
      <c r="F25" s="1499">
        <f t="shared" si="0"/>
        <v>70</v>
      </c>
      <c r="G25"/>
      <c r="H25"/>
      <c r="I25"/>
      <c r="J25"/>
      <c r="K25"/>
      <c r="L25"/>
      <c r="M25"/>
      <c r="N25"/>
      <c r="O25"/>
      <c r="P25"/>
    </row>
    <row r="26" spans="1:16" ht="20.25" x14ac:dyDescent="0.25">
      <c r="A26" s="526" t="s">
        <v>52</v>
      </c>
      <c r="B26" s="1500">
        <f>IFERROR(INDEX('1.Kurul_SKT'!$B$19:$B$30, MATCH($A26, '1.Kurul_SKT'!$A$19:$A$30, 0)),"")</f>
        <v>10</v>
      </c>
      <c r="C26" s="1500">
        <f>IFERROR(INDEX('2.Kurul_SKT'!$B$14:$B$28, MATCH($A26, '2.Kurul_SKT'!$A$14:$A$28, 0)),"")</f>
        <v>10</v>
      </c>
      <c r="D26" s="1500" t="str">
        <f>IFERROR(INDEX('3. Kurul_SKT_221025'!$B$14:$B$30, MATCH($A26, '3. Kurul_SKT_221025'!$A$14:$A$30, 0)),"")</f>
        <v/>
      </c>
      <c r="E26" s="1500" t="str">
        <f>IFERROR(INDEX('4. Kurul_SKT'!$B$14:$B$29, MATCH($A26, '4. Kurul_SKT'!$A$14:$A$29, 0)),"")</f>
        <v/>
      </c>
      <c r="F26" s="1499">
        <f t="shared" si="0"/>
        <v>20</v>
      </c>
      <c r="G26"/>
      <c r="H26"/>
      <c r="I26"/>
      <c r="J26"/>
      <c r="K26"/>
      <c r="L26"/>
      <c r="M26"/>
      <c r="N26"/>
      <c r="O26"/>
      <c r="P26"/>
    </row>
    <row r="27" spans="1:16" ht="20.25" x14ac:dyDescent="0.25">
      <c r="A27" s="528" t="s">
        <v>56</v>
      </c>
      <c r="B27" s="1499" t="str">
        <f>IFERROR(INDEX('1.Kurul_SKT'!$B$19:$B$30, MATCH($A27, '1.Kurul_SKT'!$A$19:$A$30, 0)),"")</f>
        <v/>
      </c>
      <c r="C27" s="533">
        <f>IFERROR(INDEX('2.Kurul_SKT'!$B$14:$B$28, MATCH($A27, '2.Kurul_SKT'!$A$14:$A$28, 0)),"")</f>
        <v>8</v>
      </c>
      <c r="D27" s="1499" t="str">
        <f>IFERROR(INDEX('3. Kurul_SKT_221025'!$B$14:$B$30, MATCH($A27, '3. Kurul_SKT_221025'!$A$14:$A$30, 0)),"")</f>
        <v/>
      </c>
      <c r="E27" s="1499" t="str">
        <f>IFERROR(INDEX('4. Kurul_SKT'!$B$14:$B$29, MATCH($A27, '4. Kurul_SKT'!$A$14:$A$29, 0)),"")</f>
        <v/>
      </c>
      <c r="F27" s="1499">
        <f t="shared" si="0"/>
        <v>8</v>
      </c>
      <c r="G27" s="536"/>
    </row>
    <row r="28" spans="1:16" ht="20.25" x14ac:dyDescent="0.25">
      <c r="A28" s="527" t="s">
        <v>1894</v>
      </c>
      <c r="B28" s="1499" t="str">
        <f>IFERROR(INDEX('1.Kurul_SKT'!$B$19:$B$30, MATCH($A28, '1.Kurul_SKT'!$A$19:$A$30, 0)),"")</f>
        <v/>
      </c>
      <c r="C28" s="533" t="str">
        <f>IFERROR(INDEX('2.Kurul_SKT'!$B$14:$B$28, MATCH($A28, '2.Kurul_SKT'!$A$14:$A$28, 0)),"")</f>
        <v/>
      </c>
      <c r="D28" s="1499" t="str">
        <f>IFERROR(INDEX('3. Kurul_SKT_221025'!$B$14:$B$30, MATCH($A28, '3. Kurul_SKT_221025'!$A$14:$A$30, 0)),"")</f>
        <v/>
      </c>
      <c r="E28" s="1499">
        <f>IFERROR(INDEX('4. Kurul_SKT'!$B$14:$B$29, MATCH($A28, '4. Kurul_SKT'!$A$14:$A$29, 0)),"")</f>
        <v>13</v>
      </c>
      <c r="F28" s="1499">
        <f t="shared" si="0"/>
        <v>13</v>
      </c>
      <c r="G28" s="536"/>
    </row>
    <row r="29" spans="1:16" ht="20.25" x14ac:dyDescent="0.25">
      <c r="A29" s="525" t="s">
        <v>21</v>
      </c>
      <c r="B29" s="1499" t="str">
        <f>IFERROR(INDEX('1.Kurul_SKT'!$B$19:$B$30, MATCH($A29, '1.Kurul_SKT'!$A$19:$A$30, 0)),"")</f>
        <v/>
      </c>
      <c r="C29" s="533" t="str">
        <f>IFERROR(INDEX('2.Kurul_SKT'!$B$14:$B$28, MATCH($A29, '2.Kurul_SKT'!$A$14:$A$28, 0)),"")</f>
        <v/>
      </c>
      <c r="D29" s="1499">
        <f>IFERROR(INDEX('3. Kurul_SKT_221025'!$B$14:$B$30, MATCH($A29, '3. Kurul_SKT_221025'!$A$14:$A$30, 0)),"")</f>
        <v>20</v>
      </c>
      <c r="E29" s="1499" t="str">
        <f>IFERROR(INDEX('4. Kurul_SKT'!$B$14:$B$29, MATCH($A29, '4. Kurul_SKT'!$A$14:$A$29, 0)),"")</f>
        <v/>
      </c>
      <c r="F29" s="1499">
        <f t="shared" si="0"/>
        <v>20</v>
      </c>
      <c r="G29" s="536"/>
    </row>
    <row r="30" spans="1:16" ht="20.25" x14ac:dyDescent="0.25">
      <c r="A30" s="526" t="s">
        <v>3309</v>
      </c>
      <c r="B30" s="1500" t="str">
        <f>IFERROR(INDEX('1.Kurul_SKT'!$B$19:$B$30, MATCH($A30, '1.Kurul_SKT'!$A$19:$A$30, 0)),"")</f>
        <v/>
      </c>
      <c r="C30" s="1500" t="str">
        <f>IFERROR(INDEX('2.Kurul_SKT'!$B$14:$B$28, MATCH($A30, '2.Kurul_SKT'!$A$14:$A$28, 0)),"")</f>
        <v/>
      </c>
      <c r="D30" s="1500" t="str">
        <f>IFERROR(INDEX('3. Kurul_SKT_221025'!$B$14:$B$30, MATCH($A30, '3. Kurul_SKT_221025'!$A$14:$A$30, 0)),"")</f>
        <v/>
      </c>
      <c r="E30" s="1500" t="str">
        <f>IFERROR(INDEX('4. Kurul_SKT'!$B$14:$B$29, MATCH($A30, '4. Kurul_SKT'!$A$14:$A$29, 0)),"")</f>
        <v/>
      </c>
      <c r="F30" s="1499">
        <f t="shared" si="0"/>
        <v>0</v>
      </c>
      <c r="G30" s="536"/>
    </row>
    <row r="31" spans="1:16" ht="20.25" x14ac:dyDescent="0.25">
      <c r="A31" s="527" t="s">
        <v>58</v>
      </c>
      <c r="B31" s="1499">
        <f>IFERROR(INDEX('1.Kurul_SKT'!$B$19:$B$30, MATCH($A31, '1.Kurul_SKT'!$A$19:$A$30, 0)),"")</f>
        <v>9</v>
      </c>
      <c r="C31" s="533" t="str">
        <f>IFERROR(INDEX('2.Kurul_SKT'!$B$14:$B$28, MATCH($A31, '2.Kurul_SKT'!$A$14:$A$28, 0)),"")</f>
        <v/>
      </c>
      <c r="D31" s="1499">
        <f>IFERROR(INDEX('3. Kurul_SKT_221025'!$B$14:$B$30, MATCH($A31, '3. Kurul_SKT_221025'!$A$14:$A$30, 0)),"")</f>
        <v>9</v>
      </c>
      <c r="E31" s="1499" t="str">
        <f>IFERROR(INDEX('4. Kurul_SKT'!$B$14:$B$29, MATCH($A31, '4. Kurul_SKT'!$A$14:$A$29, 0)),"")</f>
        <v/>
      </c>
      <c r="F31" s="1499">
        <f t="shared" si="0"/>
        <v>18</v>
      </c>
      <c r="G31" s="536"/>
    </row>
    <row r="32" spans="1:16" ht="20.25" x14ac:dyDescent="0.25">
      <c r="A32" s="524"/>
      <c r="B32" s="524"/>
      <c r="C32" s="524"/>
      <c r="D32" s="524"/>
      <c r="E32" s="524"/>
      <c r="F32" s="524"/>
      <c r="G32" s="536"/>
    </row>
    <row r="33" spans="1:7" ht="20.25" x14ac:dyDescent="0.3">
      <c r="A33" s="529" t="s">
        <v>30</v>
      </c>
      <c r="B33" s="524">
        <f>SUM(B7:B31)-SUM(B20,B24,B26)</f>
        <v>153</v>
      </c>
      <c r="C33" s="524">
        <f>SUM(C7:C31)-SUM(C10,C15,C24,C26,C20,C22)</f>
        <v>125</v>
      </c>
      <c r="D33" s="524">
        <f>SUM(D7:D31)-SUM(D8,D10,D15,D18,D20,D22)</f>
        <v>146</v>
      </c>
      <c r="E33" s="524">
        <f>SUM(E7:E31)-SUM(E8,E15,E18,E20,E22,E10)</f>
        <v>147</v>
      </c>
      <c r="F33" s="524">
        <f>SUM(B33:E33)</f>
        <v>571</v>
      </c>
      <c r="G33" s="1407"/>
    </row>
    <row r="34" spans="1:7" ht="20.25" x14ac:dyDescent="0.3">
      <c r="A34" s="530" t="s">
        <v>31</v>
      </c>
      <c r="B34" s="1523">
        <f>SUM(B20,B24,B26,)</f>
        <v>22</v>
      </c>
      <c r="C34" s="80">
        <f>SUM(C10,C15,C24,C26,C20,C22)</f>
        <v>31</v>
      </c>
      <c r="D34" s="80">
        <f>SUM(D8,D10,D15,D18,D20,D22)</f>
        <v>65</v>
      </c>
      <c r="E34" s="80">
        <f>SUM(E8,E15,E18,E20,E22,E10)</f>
        <v>49</v>
      </c>
      <c r="F34" s="80">
        <f>SUM(B34:E34)</f>
        <v>167</v>
      </c>
      <c r="G34" s="1408"/>
    </row>
    <row r="35" spans="1:7" ht="20.25" x14ac:dyDescent="0.25">
      <c r="A35" s="531" t="s">
        <v>2</v>
      </c>
      <c r="B35" s="524">
        <f>B33+B34</f>
        <v>175</v>
      </c>
      <c r="C35" s="524">
        <f t="shared" ref="C35:F35" si="1">C33+C34</f>
        <v>156</v>
      </c>
      <c r="D35" s="524">
        <f t="shared" si="1"/>
        <v>211</v>
      </c>
      <c r="E35" s="524">
        <f t="shared" si="1"/>
        <v>196</v>
      </c>
      <c r="F35" s="524">
        <f t="shared" si="1"/>
        <v>738</v>
      </c>
      <c r="G35" s="536"/>
    </row>
    <row r="37" spans="1:7" ht="47.45" customHeight="1" x14ac:dyDescent="0.25">
      <c r="A37" s="1562" t="s">
        <v>3204</v>
      </c>
      <c r="B37" s="1562"/>
      <c r="C37" s="1562"/>
      <c r="D37" s="1562"/>
      <c r="E37" s="1562"/>
      <c r="F37" s="1562"/>
    </row>
    <row r="38" spans="1:7" ht="51" customHeight="1" x14ac:dyDescent="0.25">
      <c r="A38" s="1562" t="s">
        <v>2494</v>
      </c>
      <c r="B38" s="1562"/>
      <c r="C38" s="1562"/>
      <c r="D38" s="1562"/>
      <c r="E38" s="1562"/>
      <c r="F38" s="1562"/>
    </row>
    <row r="39" spans="1:7" ht="54.95" customHeight="1" x14ac:dyDescent="0.25">
      <c r="A39" s="1562" t="s">
        <v>2493</v>
      </c>
      <c r="B39" s="1562"/>
      <c r="C39" s="1562"/>
      <c r="D39" s="1562"/>
      <c r="E39" s="1562"/>
      <c r="F39" s="1562"/>
    </row>
  </sheetData>
  <sheetProtection sheet="1" objects="1" scenarios="1"/>
  <mergeCells count="4">
    <mergeCell ref="A37:F37"/>
    <mergeCell ref="A38:F38"/>
    <mergeCell ref="A39:F39"/>
    <mergeCell ref="A1:F3"/>
  </mergeCells>
  <pageMargins left="0.75" right="0.75" top="1" bottom="1" header="0.5" footer="0.5"/>
  <pageSetup paperSize="9" scale="64" fitToHeight="0" orientation="landscape" horizontalDpi="4294967292" verticalDpi="4294967292"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F1820"/>
  <sheetViews>
    <sheetView workbookViewId="0">
      <selection activeCell="A27" sqref="A27"/>
    </sheetView>
  </sheetViews>
  <sheetFormatPr defaultColWidth="13" defaultRowHeight="12.75" x14ac:dyDescent="0.2"/>
  <cols>
    <col min="1" max="1" width="13" style="129"/>
    <col min="2" max="2" width="10.125" style="129" bestFit="1" customWidth="1"/>
    <col min="3" max="3" width="14.625" style="129" bestFit="1" customWidth="1"/>
    <col min="4" max="4" width="101.125" style="129" bestFit="1" customWidth="1"/>
    <col min="5" max="5" width="30.875" style="129" customWidth="1"/>
    <col min="6" max="6" width="177.625" style="165" bestFit="1" customWidth="1"/>
    <col min="7" max="16384" width="13" style="129"/>
  </cols>
  <sheetData>
    <row r="1" spans="2:6" ht="54.6" customHeight="1" x14ac:dyDescent="0.2">
      <c r="B1" s="82" t="s">
        <v>196</v>
      </c>
      <c r="C1" s="82"/>
      <c r="D1" s="82"/>
      <c r="E1" s="82"/>
      <c r="F1" s="83"/>
    </row>
    <row r="2" spans="2:6" ht="15.75" x14ac:dyDescent="0.25">
      <c r="B2" s="85"/>
      <c r="C2" s="86" t="s">
        <v>67</v>
      </c>
      <c r="D2" s="87" t="s">
        <v>197</v>
      </c>
      <c r="E2" s="130" t="s">
        <v>4</v>
      </c>
      <c r="F2" s="90" t="s">
        <v>198</v>
      </c>
    </row>
    <row r="3" spans="2:6" x14ac:dyDescent="0.2">
      <c r="B3" s="91"/>
      <c r="C3" s="131"/>
      <c r="D3" s="132" t="s">
        <v>199</v>
      </c>
      <c r="E3" s="109"/>
      <c r="F3" s="111"/>
    </row>
    <row r="4" spans="2:6" s="133" customFormat="1" x14ac:dyDescent="0.2">
      <c r="B4" s="97" t="s">
        <v>200</v>
      </c>
      <c r="C4" s="386" t="s">
        <v>201</v>
      </c>
      <c r="D4" s="135" t="s">
        <v>202</v>
      </c>
      <c r="E4" s="99" t="s">
        <v>203</v>
      </c>
      <c r="F4" s="100" t="s">
        <v>204</v>
      </c>
    </row>
    <row r="5" spans="2:6" s="133" customFormat="1" x14ac:dyDescent="0.2">
      <c r="B5" s="97" t="s">
        <v>205</v>
      </c>
      <c r="C5" s="386" t="s">
        <v>201</v>
      </c>
      <c r="D5" s="136" t="s">
        <v>206</v>
      </c>
      <c r="E5" s="99" t="s">
        <v>203</v>
      </c>
      <c r="F5" s="137" t="s">
        <v>207</v>
      </c>
    </row>
    <row r="6" spans="2:6" s="133" customFormat="1" x14ac:dyDescent="0.2">
      <c r="B6" s="97" t="s">
        <v>208</v>
      </c>
      <c r="C6" s="386" t="s">
        <v>201</v>
      </c>
      <c r="D6" s="138" t="s">
        <v>209</v>
      </c>
      <c r="E6" s="99" t="s">
        <v>203</v>
      </c>
      <c r="F6" s="139" t="s">
        <v>210</v>
      </c>
    </row>
    <row r="7" spans="2:6" s="133" customFormat="1" x14ac:dyDescent="0.2">
      <c r="B7" s="97" t="s">
        <v>211</v>
      </c>
      <c r="C7" s="386" t="s">
        <v>201</v>
      </c>
      <c r="D7" s="136" t="s">
        <v>212</v>
      </c>
      <c r="E7" s="99" t="s">
        <v>203</v>
      </c>
      <c r="F7" s="137" t="s">
        <v>213</v>
      </c>
    </row>
    <row r="8" spans="2:6" s="133" customFormat="1" x14ac:dyDescent="0.2">
      <c r="B8" s="97" t="s">
        <v>214</v>
      </c>
      <c r="C8" s="386" t="s">
        <v>201</v>
      </c>
      <c r="D8" s="138" t="s">
        <v>215</v>
      </c>
      <c r="E8" s="99" t="s">
        <v>203</v>
      </c>
      <c r="F8" s="139" t="s">
        <v>216</v>
      </c>
    </row>
    <row r="9" spans="2:6" s="133" customFormat="1" x14ac:dyDescent="0.2">
      <c r="B9" s="97" t="s">
        <v>217</v>
      </c>
      <c r="C9" s="387" t="s">
        <v>201</v>
      </c>
      <c r="D9" s="141" t="s">
        <v>218</v>
      </c>
      <c r="E9" s="99" t="s">
        <v>203</v>
      </c>
      <c r="F9" s="123" t="s">
        <v>219</v>
      </c>
    </row>
    <row r="10" spans="2:6" s="133" customFormat="1" x14ac:dyDescent="0.2">
      <c r="B10" s="97" t="s">
        <v>220</v>
      </c>
      <c r="C10" s="386" t="s">
        <v>201</v>
      </c>
      <c r="D10" s="136" t="s">
        <v>221</v>
      </c>
      <c r="E10" s="99" t="s">
        <v>203</v>
      </c>
      <c r="F10" s="137" t="s">
        <v>222</v>
      </c>
    </row>
    <row r="11" spans="2:6" s="133" customFormat="1" x14ac:dyDescent="0.2">
      <c r="B11" s="97" t="s">
        <v>223</v>
      </c>
      <c r="C11" s="386" t="s">
        <v>201</v>
      </c>
      <c r="D11" s="138" t="s">
        <v>224</v>
      </c>
      <c r="E11" s="99" t="s">
        <v>203</v>
      </c>
      <c r="F11" s="139" t="s">
        <v>225</v>
      </c>
    </row>
    <row r="12" spans="2:6" s="133" customFormat="1" x14ac:dyDescent="0.2">
      <c r="B12" s="97" t="s">
        <v>226</v>
      </c>
      <c r="C12" s="386" t="s">
        <v>201</v>
      </c>
      <c r="D12" s="142" t="s">
        <v>227</v>
      </c>
      <c r="E12" s="99" t="s">
        <v>203</v>
      </c>
      <c r="F12" s="100" t="s">
        <v>228</v>
      </c>
    </row>
    <row r="13" spans="2:6" s="133" customFormat="1" x14ac:dyDescent="0.2">
      <c r="B13" s="97" t="s">
        <v>229</v>
      </c>
      <c r="C13" s="386" t="s">
        <v>201</v>
      </c>
      <c r="D13" s="135" t="s">
        <v>230</v>
      </c>
      <c r="E13" s="99" t="s">
        <v>203</v>
      </c>
      <c r="F13" s="100" t="s">
        <v>231</v>
      </c>
    </row>
    <row r="14" spans="2:6" s="133" customFormat="1" x14ac:dyDescent="0.2">
      <c r="B14" s="97" t="s">
        <v>232</v>
      </c>
      <c r="C14" s="387" t="s">
        <v>201</v>
      </c>
      <c r="D14" s="135" t="s">
        <v>230</v>
      </c>
      <c r="E14" s="99" t="s">
        <v>203</v>
      </c>
      <c r="F14" s="123" t="s">
        <v>231</v>
      </c>
    </row>
    <row r="15" spans="2:6" s="133" customFormat="1" x14ac:dyDescent="0.2">
      <c r="B15" s="97" t="s">
        <v>233</v>
      </c>
      <c r="C15" s="387" t="s">
        <v>201</v>
      </c>
      <c r="D15" s="142" t="s">
        <v>234</v>
      </c>
      <c r="E15" s="99" t="s">
        <v>203</v>
      </c>
      <c r="F15" s="100" t="s">
        <v>235</v>
      </c>
    </row>
    <row r="16" spans="2:6" s="133" customFormat="1" x14ac:dyDescent="0.2">
      <c r="B16" s="97" t="s">
        <v>236</v>
      </c>
      <c r="C16" s="387" t="s">
        <v>201</v>
      </c>
      <c r="D16" s="135" t="s">
        <v>237</v>
      </c>
      <c r="E16" s="99" t="s">
        <v>203</v>
      </c>
      <c r="F16" s="100" t="s">
        <v>238</v>
      </c>
    </row>
    <row r="17" spans="2:6" s="133" customFormat="1" x14ac:dyDescent="0.2">
      <c r="B17" s="97"/>
      <c r="C17" s="134"/>
      <c r="D17" s="142"/>
      <c r="E17" s="99"/>
      <c r="F17" s="100"/>
    </row>
    <row r="18" spans="2:6" s="133" customFormat="1" x14ac:dyDescent="0.2">
      <c r="B18" s="97"/>
      <c r="C18" s="134"/>
      <c r="D18" s="135"/>
      <c r="E18" s="99"/>
      <c r="F18" s="100"/>
    </row>
    <row r="19" spans="2:6" s="143" customFormat="1" x14ac:dyDescent="0.2">
      <c r="B19" s="103"/>
      <c r="C19" s="144"/>
      <c r="D19" s="145"/>
      <c r="E19" s="105"/>
      <c r="F19" s="106"/>
    </row>
    <row r="20" spans="2:6" s="133" customFormat="1" x14ac:dyDescent="0.2">
      <c r="B20" s="97"/>
      <c r="C20" s="134"/>
      <c r="D20" s="142"/>
      <c r="E20" s="99"/>
      <c r="F20" s="100"/>
    </row>
    <row r="21" spans="2:6" s="133" customFormat="1" x14ac:dyDescent="0.2">
      <c r="B21" s="97"/>
      <c r="C21" s="134"/>
      <c r="D21" s="135"/>
      <c r="E21" s="99"/>
      <c r="F21" s="100"/>
    </row>
    <row r="22" spans="2:6" s="133" customFormat="1" x14ac:dyDescent="0.2">
      <c r="B22" s="97"/>
      <c r="C22" s="134"/>
      <c r="D22" s="142"/>
      <c r="E22" s="99"/>
      <c r="F22" s="100"/>
    </row>
    <row r="23" spans="2:6" s="133" customFormat="1" x14ac:dyDescent="0.2">
      <c r="B23" s="97"/>
      <c r="C23" s="134"/>
      <c r="D23" s="135"/>
      <c r="E23" s="99"/>
      <c r="F23" s="100"/>
    </row>
    <row r="24" spans="2:6" s="133" customFormat="1" x14ac:dyDescent="0.2">
      <c r="B24" s="97"/>
      <c r="C24" s="134"/>
      <c r="D24" s="142"/>
      <c r="E24" s="99"/>
      <c r="F24" s="100"/>
    </row>
    <row r="25" spans="2:6" s="133" customFormat="1" x14ac:dyDescent="0.2">
      <c r="B25" s="97"/>
      <c r="C25" s="134"/>
      <c r="D25" s="135"/>
      <c r="E25" s="99"/>
      <c r="F25" s="100"/>
    </row>
    <row r="26" spans="2:6" s="133" customFormat="1" x14ac:dyDescent="0.2">
      <c r="B26" s="97"/>
      <c r="C26" s="134"/>
      <c r="D26" s="146"/>
      <c r="E26" s="99"/>
      <c r="F26" s="100"/>
    </row>
    <row r="27" spans="2:6" s="143" customFormat="1" x14ac:dyDescent="0.2">
      <c r="B27" s="103"/>
      <c r="C27" s="144"/>
      <c r="D27" s="148"/>
      <c r="E27" s="105"/>
      <c r="F27" s="106"/>
    </row>
    <row r="28" spans="2:6" s="133" customFormat="1" x14ac:dyDescent="0.2">
      <c r="B28" s="97"/>
      <c r="C28" s="134"/>
      <c r="D28" s="135"/>
      <c r="E28" s="99"/>
      <c r="F28" s="100"/>
    </row>
    <row r="29" spans="2:6" s="133" customFormat="1" x14ac:dyDescent="0.2">
      <c r="B29" s="97"/>
      <c r="C29" s="134"/>
      <c r="D29" s="142"/>
      <c r="E29" s="99"/>
      <c r="F29" s="100"/>
    </row>
    <row r="30" spans="2:6" s="133" customFormat="1" x14ac:dyDescent="0.2">
      <c r="B30" s="97"/>
      <c r="C30" s="134"/>
      <c r="D30" s="135"/>
      <c r="E30" s="99"/>
      <c r="F30" s="100"/>
    </row>
    <row r="31" spans="2:6" s="133" customFormat="1" x14ac:dyDescent="0.2">
      <c r="B31" s="97"/>
      <c r="C31" s="134"/>
      <c r="D31" s="142"/>
      <c r="E31" s="99"/>
      <c r="F31" s="100"/>
    </row>
    <row r="32" spans="2:6" s="133" customFormat="1" x14ac:dyDescent="0.2">
      <c r="B32" s="97"/>
      <c r="C32" s="134"/>
      <c r="D32" s="135"/>
      <c r="E32" s="99"/>
      <c r="F32" s="100"/>
    </row>
    <row r="33" spans="2:6" s="133" customFormat="1" x14ac:dyDescent="0.2">
      <c r="B33" s="97"/>
      <c r="C33" s="134"/>
      <c r="D33" s="142"/>
      <c r="E33" s="99"/>
      <c r="F33" s="100"/>
    </row>
    <row r="34" spans="2:6" s="143" customFormat="1" x14ac:dyDescent="0.2">
      <c r="B34" s="103"/>
      <c r="C34" s="144"/>
      <c r="D34" s="148"/>
      <c r="E34" s="105"/>
      <c r="F34" s="106"/>
    </row>
    <row r="35" spans="2:6" s="133" customFormat="1" x14ac:dyDescent="0.2">
      <c r="B35" s="97"/>
      <c r="C35" s="134"/>
      <c r="D35" s="135"/>
      <c r="E35" s="99"/>
      <c r="F35" s="100"/>
    </row>
    <row r="36" spans="2:6" s="133" customFormat="1" x14ac:dyDescent="0.2">
      <c r="B36" s="97"/>
      <c r="C36" s="134"/>
      <c r="D36" s="142"/>
      <c r="E36" s="99"/>
      <c r="F36" s="100"/>
    </row>
    <row r="37" spans="2:6" s="133" customFormat="1" x14ac:dyDescent="0.2">
      <c r="B37" s="97"/>
      <c r="C37" s="134"/>
      <c r="D37" s="135"/>
      <c r="E37" s="99"/>
      <c r="F37" s="100"/>
    </row>
    <row r="38" spans="2:6" s="133" customFormat="1" x14ac:dyDescent="0.2">
      <c r="B38" s="97"/>
      <c r="C38" s="134"/>
      <c r="D38" s="142"/>
      <c r="E38" s="99"/>
      <c r="F38" s="100"/>
    </row>
    <row r="39" spans="2:6" s="133" customFormat="1" x14ac:dyDescent="0.2">
      <c r="B39" s="97"/>
      <c r="C39" s="134"/>
      <c r="D39" s="141"/>
      <c r="E39" s="99"/>
      <c r="F39" s="100"/>
    </row>
    <row r="40" spans="2:6" s="143" customFormat="1" x14ac:dyDescent="0.2">
      <c r="B40" s="103"/>
      <c r="C40" s="144"/>
      <c r="D40" s="145"/>
      <c r="E40" s="105"/>
      <c r="F40" s="106"/>
    </row>
    <row r="41" spans="2:6" x14ac:dyDescent="0.2">
      <c r="B41" s="91"/>
      <c r="C41" s="149"/>
      <c r="D41" s="150"/>
      <c r="E41" s="109"/>
      <c r="F41" s="111"/>
    </row>
    <row r="42" spans="2:6" s="133" customFormat="1" x14ac:dyDescent="0.2">
      <c r="B42" s="97"/>
      <c r="C42" s="97"/>
      <c r="D42" s="100"/>
      <c r="E42" s="99"/>
      <c r="F42" s="100"/>
    </row>
    <row r="43" spans="2:6" s="133" customFormat="1" x14ac:dyDescent="0.2">
      <c r="B43" s="97"/>
      <c r="C43" s="97"/>
      <c r="D43" s="120"/>
      <c r="E43" s="99"/>
      <c r="F43" s="100"/>
    </row>
    <row r="44" spans="2:6" s="133" customFormat="1" x14ac:dyDescent="0.2">
      <c r="B44" s="97"/>
      <c r="C44" s="97"/>
      <c r="D44" s="123"/>
      <c r="E44" s="99"/>
      <c r="F44" s="100"/>
    </row>
    <row r="45" spans="2:6" s="133" customFormat="1" x14ac:dyDescent="0.2">
      <c r="B45" s="103"/>
      <c r="C45" s="103"/>
      <c r="D45" s="106"/>
      <c r="E45" s="105"/>
      <c r="F45" s="106"/>
    </row>
    <row r="46" spans="2:6" s="143" customFormat="1" x14ac:dyDescent="0.2">
      <c r="B46" s="152"/>
      <c r="C46" s="152"/>
      <c r="D46" s="123"/>
      <c r="E46" s="99"/>
      <c r="F46" s="123"/>
    </row>
    <row r="47" spans="2:6" s="133" customFormat="1" x14ac:dyDescent="0.2">
      <c r="B47" s="152"/>
      <c r="C47" s="97"/>
      <c r="D47" s="100"/>
      <c r="E47" s="99"/>
      <c r="F47" s="100"/>
    </row>
    <row r="48" spans="2:6" s="133" customFormat="1" x14ac:dyDescent="0.2">
      <c r="B48" s="152"/>
      <c r="C48" s="97"/>
      <c r="D48" s="153"/>
      <c r="E48" s="99"/>
      <c r="F48" s="100"/>
    </row>
    <row r="49" spans="2:6" s="133" customFormat="1" x14ac:dyDescent="0.2">
      <c r="B49" s="152"/>
      <c r="C49" s="97"/>
      <c r="D49" s="100"/>
      <c r="E49" s="99"/>
      <c r="F49" s="100"/>
    </row>
    <row r="50" spans="2:6" s="133" customFormat="1" x14ac:dyDescent="0.2">
      <c r="B50" s="103"/>
      <c r="C50" s="103"/>
      <c r="D50" s="106"/>
      <c r="E50" s="105"/>
      <c r="F50" s="106"/>
    </row>
    <row r="51" spans="2:6" s="133" customFormat="1" x14ac:dyDescent="0.2">
      <c r="B51" s="152"/>
      <c r="C51" s="97"/>
      <c r="D51" s="153"/>
      <c r="E51" s="99"/>
      <c r="F51" s="100"/>
    </row>
    <row r="52" spans="2:6" s="143" customFormat="1" x14ac:dyDescent="0.2">
      <c r="B52" s="152"/>
      <c r="C52" s="97"/>
      <c r="D52" s="100"/>
      <c r="E52" s="99"/>
      <c r="F52" s="100"/>
    </row>
    <row r="53" spans="2:6" s="133" customFormat="1" x14ac:dyDescent="0.2">
      <c r="B53" s="152"/>
      <c r="C53" s="97"/>
      <c r="D53" s="153"/>
      <c r="E53" s="99"/>
      <c r="F53" s="100"/>
    </row>
    <row r="54" spans="2:6" s="133" customFormat="1" x14ac:dyDescent="0.2">
      <c r="B54" s="103"/>
      <c r="C54" s="103"/>
      <c r="D54" s="114"/>
      <c r="E54" s="105"/>
      <c r="F54" s="106"/>
    </row>
    <row r="55" spans="2:6" s="133" customFormat="1" x14ac:dyDescent="0.2">
      <c r="B55" s="97"/>
      <c r="C55" s="97"/>
      <c r="D55" s="154"/>
      <c r="E55" s="99"/>
      <c r="F55" s="100"/>
    </row>
    <row r="56" spans="2:6" s="143" customFormat="1" x14ac:dyDescent="0.2">
      <c r="B56" s="97"/>
      <c r="C56" s="97"/>
      <c r="D56" s="153"/>
      <c r="E56" s="99"/>
      <c r="F56" s="100"/>
    </row>
    <row r="57" spans="2:6" s="133" customFormat="1" x14ac:dyDescent="0.2">
      <c r="B57" s="97"/>
      <c r="C57" s="97"/>
      <c r="D57" s="100"/>
      <c r="E57" s="99"/>
      <c r="F57" s="100"/>
    </row>
    <row r="58" spans="2:6" s="133" customFormat="1" x14ac:dyDescent="0.2">
      <c r="B58" s="97"/>
      <c r="C58" s="97"/>
      <c r="D58" s="153"/>
      <c r="E58" s="99"/>
      <c r="F58" s="100"/>
    </row>
    <row r="59" spans="2:6" s="133" customFormat="1" x14ac:dyDescent="0.2">
      <c r="B59" s="103"/>
      <c r="C59" s="103"/>
      <c r="D59" s="114"/>
      <c r="E59" s="105"/>
      <c r="F59" s="106"/>
    </row>
    <row r="60" spans="2:6" s="133" customFormat="1" x14ac:dyDescent="0.2">
      <c r="B60" s="97"/>
      <c r="C60" s="97"/>
      <c r="D60" s="153"/>
      <c r="E60" s="99"/>
      <c r="F60" s="100"/>
    </row>
    <row r="61" spans="2:6" s="133" customFormat="1" x14ac:dyDescent="0.2">
      <c r="B61" s="97"/>
      <c r="C61" s="97"/>
      <c r="D61" s="100"/>
      <c r="E61" s="99"/>
      <c r="F61" s="100"/>
    </row>
    <row r="62" spans="2:6" s="143" customFormat="1" x14ac:dyDescent="0.2">
      <c r="B62" s="97"/>
      <c r="C62" s="97"/>
      <c r="D62" s="153"/>
      <c r="E62" s="99"/>
      <c r="F62" s="100"/>
    </row>
    <row r="63" spans="2:6" s="133" customFormat="1" x14ac:dyDescent="0.2">
      <c r="B63" s="97"/>
      <c r="C63" s="97"/>
      <c r="D63" s="100"/>
      <c r="E63" s="99"/>
      <c r="F63" s="100"/>
    </row>
    <row r="64" spans="2:6" s="133" customFormat="1" x14ac:dyDescent="0.2">
      <c r="B64" s="103"/>
      <c r="C64" s="103"/>
      <c r="D64" s="106"/>
      <c r="E64" s="105"/>
      <c r="F64" s="106"/>
    </row>
    <row r="65" spans="2:6" s="143" customFormat="1" x14ac:dyDescent="0.2">
      <c r="B65" s="97"/>
      <c r="C65" s="97"/>
      <c r="D65" s="153"/>
      <c r="E65" s="99"/>
      <c r="F65" s="100"/>
    </row>
    <row r="66" spans="2:6" s="133" customFormat="1" x14ac:dyDescent="0.2">
      <c r="B66" s="97"/>
      <c r="C66" s="97"/>
      <c r="D66" s="100"/>
      <c r="E66" s="99"/>
      <c r="F66" s="100"/>
    </row>
    <row r="67" spans="2:6" s="133" customFormat="1" x14ac:dyDescent="0.2">
      <c r="B67" s="97"/>
      <c r="C67" s="97"/>
      <c r="D67" s="153"/>
      <c r="E67" s="99"/>
      <c r="F67" s="100"/>
    </row>
    <row r="68" spans="2:6" s="133" customFormat="1" x14ac:dyDescent="0.2">
      <c r="B68" s="103"/>
      <c r="C68" s="103"/>
      <c r="D68" s="103"/>
      <c r="E68" s="105"/>
      <c r="F68" s="106"/>
    </row>
    <row r="69" spans="2:6" s="133" customFormat="1" x14ac:dyDescent="0.2">
      <c r="B69" s="97"/>
      <c r="C69" s="97"/>
      <c r="D69" s="100"/>
      <c r="E69" s="99"/>
      <c r="F69" s="100"/>
    </row>
    <row r="70" spans="2:6" s="143" customFormat="1" x14ac:dyDescent="0.2">
      <c r="B70" s="97"/>
      <c r="C70" s="97"/>
      <c r="D70" s="153"/>
      <c r="E70" s="99"/>
      <c r="F70" s="100"/>
    </row>
    <row r="71" spans="2:6" s="133" customFormat="1" x14ac:dyDescent="0.2">
      <c r="B71" s="103"/>
      <c r="C71" s="103"/>
      <c r="D71" s="103"/>
      <c r="E71" s="105"/>
      <c r="F71" s="106"/>
    </row>
    <row r="72" spans="2:6" s="133" customFormat="1" x14ac:dyDescent="0.2">
      <c r="B72" s="91"/>
      <c r="C72" s="155"/>
      <c r="D72" s="150"/>
      <c r="E72" s="109"/>
      <c r="F72" s="111"/>
    </row>
    <row r="73" spans="2:6" s="133" customFormat="1" x14ac:dyDescent="0.2">
      <c r="B73" s="97"/>
      <c r="C73" s="134"/>
      <c r="D73" s="142"/>
      <c r="E73" s="99"/>
      <c r="F73" s="100"/>
    </row>
    <row r="74" spans="2:6" s="133" customFormat="1" x14ac:dyDescent="0.2">
      <c r="B74" s="97"/>
      <c r="C74" s="134"/>
      <c r="D74" s="135"/>
      <c r="E74" s="99"/>
      <c r="F74" s="100"/>
    </row>
    <row r="75" spans="2:6" s="143" customFormat="1" x14ac:dyDescent="0.2">
      <c r="B75" s="97"/>
      <c r="C75" s="134"/>
      <c r="D75" s="142"/>
      <c r="E75" s="99"/>
      <c r="F75" s="100"/>
    </row>
    <row r="76" spans="2:6" s="133" customFormat="1" x14ac:dyDescent="0.2">
      <c r="B76" s="152"/>
      <c r="C76" s="134"/>
      <c r="D76" s="135"/>
      <c r="E76" s="99"/>
      <c r="F76" s="100"/>
    </row>
    <row r="77" spans="2:6" s="133" customFormat="1" x14ac:dyDescent="0.2">
      <c r="B77" s="103"/>
      <c r="C77" s="144"/>
      <c r="D77" s="145"/>
      <c r="E77" s="105"/>
      <c r="F77" s="103"/>
    </row>
    <row r="78" spans="2:6" s="133" customFormat="1" x14ac:dyDescent="0.2">
      <c r="B78" s="97"/>
      <c r="C78" s="134"/>
      <c r="D78" s="142"/>
      <c r="E78" s="99"/>
      <c r="F78" s="100"/>
    </row>
    <row r="79" spans="2:6" s="133" customFormat="1" x14ac:dyDescent="0.2">
      <c r="B79" s="97"/>
      <c r="C79" s="134"/>
      <c r="D79" s="135"/>
      <c r="E79" s="99"/>
      <c r="F79" s="100"/>
    </row>
    <row r="80" spans="2:6" s="143" customFormat="1" x14ac:dyDescent="0.2">
      <c r="B80" s="97"/>
      <c r="C80" s="134"/>
      <c r="D80" s="142"/>
      <c r="E80" s="99"/>
      <c r="F80" s="100"/>
    </row>
    <row r="81" spans="2:6" s="133" customFormat="1" x14ac:dyDescent="0.2">
      <c r="B81" s="97"/>
      <c r="C81" s="134"/>
      <c r="D81" s="135"/>
      <c r="E81" s="99"/>
      <c r="F81" s="100"/>
    </row>
    <row r="82" spans="2:6" s="133" customFormat="1" x14ac:dyDescent="0.2">
      <c r="B82" s="103"/>
      <c r="C82" s="144"/>
      <c r="D82" s="145"/>
      <c r="E82" s="105"/>
      <c r="F82" s="106"/>
    </row>
    <row r="83" spans="2:6" s="133" customFormat="1" x14ac:dyDescent="0.2">
      <c r="B83" s="97"/>
      <c r="C83" s="134"/>
      <c r="D83" s="142"/>
      <c r="E83" s="99"/>
      <c r="F83" s="100"/>
    </row>
    <row r="84" spans="2:6" s="133" customFormat="1" x14ac:dyDescent="0.2">
      <c r="B84" s="97"/>
      <c r="C84" s="134"/>
      <c r="D84" s="135"/>
      <c r="E84" s="99"/>
      <c r="F84" s="100"/>
    </row>
    <row r="85" spans="2:6" s="143" customFormat="1" x14ac:dyDescent="0.2">
      <c r="B85" s="97"/>
      <c r="C85" s="134"/>
      <c r="D85" s="142"/>
      <c r="E85" s="99"/>
      <c r="F85" s="100"/>
    </row>
    <row r="86" spans="2:6" s="133" customFormat="1" x14ac:dyDescent="0.2">
      <c r="B86" s="97"/>
      <c r="C86" s="134"/>
      <c r="D86" s="135"/>
      <c r="E86" s="99"/>
      <c r="F86" s="100"/>
    </row>
    <row r="87" spans="2:6" s="133" customFormat="1" x14ac:dyDescent="0.2">
      <c r="B87" s="103"/>
      <c r="C87" s="144"/>
      <c r="D87" s="145"/>
      <c r="E87" s="105"/>
      <c r="F87" s="103"/>
    </row>
    <row r="88" spans="2:6" s="133" customFormat="1" x14ac:dyDescent="0.2">
      <c r="B88" s="97"/>
      <c r="C88" s="134"/>
      <c r="D88" s="146"/>
      <c r="E88" s="99"/>
      <c r="F88" s="100"/>
    </row>
    <row r="89" spans="2:6" s="133" customFormat="1" x14ac:dyDescent="0.2">
      <c r="B89" s="97"/>
      <c r="C89" s="134"/>
      <c r="D89" s="141"/>
      <c r="E89" s="99"/>
      <c r="F89" s="100"/>
    </row>
    <row r="90" spans="2:6" s="133" customFormat="1" x14ac:dyDescent="0.2">
      <c r="B90" s="97"/>
      <c r="C90" s="134"/>
      <c r="D90" s="141"/>
      <c r="E90" s="99"/>
      <c r="F90" s="100"/>
    </row>
    <row r="91" spans="2:6" s="143" customFormat="1" x14ac:dyDescent="0.2">
      <c r="B91" s="97"/>
      <c r="C91" s="134"/>
      <c r="D91" s="141"/>
      <c r="E91" s="99"/>
      <c r="F91" s="100"/>
    </row>
    <row r="92" spans="2:6" s="133" customFormat="1" x14ac:dyDescent="0.2">
      <c r="B92" s="103"/>
      <c r="C92" s="144"/>
      <c r="D92" s="148"/>
      <c r="E92" s="99"/>
      <c r="F92" s="103"/>
    </row>
    <row r="93" spans="2:6" s="133" customFormat="1" x14ac:dyDescent="0.2">
      <c r="B93" s="97"/>
      <c r="C93" s="134"/>
      <c r="D93" s="146"/>
      <c r="E93" s="99"/>
      <c r="F93" s="123"/>
    </row>
    <row r="94" spans="2:6" s="133" customFormat="1" x14ac:dyDescent="0.2">
      <c r="B94" s="97"/>
      <c r="C94" s="134"/>
      <c r="D94" s="135"/>
      <c r="E94" s="99"/>
      <c r="F94" s="100"/>
    </row>
    <row r="95" spans="2:6" s="143" customFormat="1" x14ac:dyDescent="0.2">
      <c r="B95" s="97"/>
      <c r="C95" s="134"/>
      <c r="D95" s="142"/>
      <c r="E95" s="99"/>
      <c r="F95" s="100"/>
    </row>
    <row r="96" spans="2:6" s="133" customFormat="1" ht="13.35" customHeight="1" x14ac:dyDescent="0.2">
      <c r="B96" s="97"/>
      <c r="C96" s="134"/>
      <c r="D96" s="142"/>
      <c r="E96" s="99"/>
      <c r="F96" s="100"/>
    </row>
    <row r="97" spans="2:6" x14ac:dyDescent="0.2">
      <c r="B97" s="103"/>
      <c r="C97" s="144"/>
      <c r="D97" s="148"/>
      <c r="E97" s="105"/>
      <c r="F97" s="106"/>
    </row>
    <row r="98" spans="2:6" s="133" customFormat="1" x14ac:dyDescent="0.2">
      <c r="B98" s="91"/>
      <c r="C98" s="156"/>
      <c r="D98" s="151"/>
      <c r="E98" s="109"/>
      <c r="F98" s="111"/>
    </row>
    <row r="99" spans="2:6" s="133" customFormat="1" x14ac:dyDescent="0.2">
      <c r="B99" s="97"/>
      <c r="C99" s="134"/>
      <c r="D99" s="141"/>
      <c r="E99" s="99"/>
      <c r="F99" s="100"/>
    </row>
    <row r="100" spans="2:6" s="133" customFormat="1" x14ac:dyDescent="0.2">
      <c r="B100" s="97"/>
      <c r="C100" s="134"/>
      <c r="D100" s="146"/>
      <c r="E100" s="99"/>
      <c r="F100" s="100"/>
    </row>
    <row r="101" spans="2:6" s="133" customFormat="1" x14ac:dyDescent="0.2">
      <c r="B101" s="97"/>
      <c r="C101" s="134"/>
      <c r="D101" s="141"/>
      <c r="E101" s="99"/>
      <c r="F101" s="100"/>
    </row>
    <row r="102" spans="2:6" s="133" customFormat="1" x14ac:dyDescent="0.2">
      <c r="B102" s="97"/>
      <c r="C102" s="134"/>
      <c r="D102" s="146"/>
      <c r="E102" s="99"/>
      <c r="F102" s="100"/>
    </row>
    <row r="103" spans="2:6" s="143" customFormat="1" x14ac:dyDescent="0.2">
      <c r="B103" s="97"/>
      <c r="C103" s="134"/>
      <c r="D103" s="141"/>
      <c r="E103" s="99"/>
      <c r="F103" s="100"/>
    </row>
    <row r="104" spans="2:6" s="133" customFormat="1" x14ac:dyDescent="0.2">
      <c r="B104" s="97"/>
      <c r="C104" s="134"/>
      <c r="D104" s="146"/>
      <c r="E104" s="99"/>
      <c r="F104" s="100"/>
    </row>
    <row r="105" spans="2:6" s="133" customFormat="1" x14ac:dyDescent="0.2">
      <c r="B105" s="103"/>
      <c r="C105" s="144"/>
      <c r="D105" s="148"/>
      <c r="E105" s="105"/>
      <c r="F105" s="106"/>
    </row>
    <row r="106" spans="2:6" s="133" customFormat="1" x14ac:dyDescent="0.2">
      <c r="B106" s="97"/>
      <c r="C106" s="134"/>
      <c r="D106" s="141"/>
      <c r="E106" s="99"/>
      <c r="F106" s="100"/>
    </row>
    <row r="107" spans="2:6" s="133" customFormat="1" x14ac:dyDescent="0.2">
      <c r="B107" s="97"/>
      <c r="C107" s="134"/>
      <c r="D107" s="146"/>
      <c r="E107" s="99"/>
      <c r="F107" s="100"/>
    </row>
    <row r="108" spans="2:6" s="133" customFormat="1" x14ac:dyDescent="0.2">
      <c r="B108" s="97"/>
      <c r="C108" s="134"/>
      <c r="D108" s="141"/>
      <c r="E108" s="99"/>
      <c r="F108" s="100"/>
    </row>
    <row r="109" spans="2:6" s="133" customFormat="1" x14ac:dyDescent="0.2">
      <c r="B109" s="97"/>
      <c r="C109" s="134"/>
      <c r="D109" s="146"/>
      <c r="E109" s="99"/>
      <c r="F109" s="100"/>
    </row>
    <row r="110" spans="2:6" s="143" customFormat="1" x14ac:dyDescent="0.2">
      <c r="B110" s="97"/>
      <c r="C110" s="134"/>
      <c r="D110" s="141"/>
      <c r="E110" s="99"/>
      <c r="F110" s="100"/>
    </row>
    <row r="111" spans="2:6" s="133" customFormat="1" x14ac:dyDescent="0.2">
      <c r="B111" s="97"/>
      <c r="C111" s="134"/>
      <c r="D111" s="146"/>
      <c r="E111" s="99"/>
      <c r="F111" s="100"/>
    </row>
    <row r="112" spans="2:6" s="133" customFormat="1" x14ac:dyDescent="0.2">
      <c r="B112" s="103"/>
      <c r="C112" s="144"/>
      <c r="D112" s="148"/>
      <c r="E112" s="105"/>
      <c r="F112" s="106"/>
    </row>
    <row r="113" spans="2:6" s="133" customFormat="1" x14ac:dyDescent="0.2">
      <c r="B113" s="97"/>
      <c r="C113" s="134"/>
      <c r="D113" s="141"/>
      <c r="E113" s="99"/>
      <c r="F113" s="100"/>
    </row>
    <row r="114" spans="2:6" s="133" customFormat="1" x14ac:dyDescent="0.2">
      <c r="B114" s="97"/>
      <c r="C114" s="134"/>
      <c r="D114" s="146"/>
      <c r="E114" s="99"/>
      <c r="F114" s="100"/>
    </row>
    <row r="115" spans="2:6" s="133" customFormat="1" x14ac:dyDescent="0.2">
      <c r="B115" s="97"/>
      <c r="C115" s="134"/>
      <c r="D115" s="141"/>
      <c r="E115" s="99"/>
      <c r="F115" s="100"/>
    </row>
    <row r="116" spans="2:6" s="133" customFormat="1" x14ac:dyDescent="0.2">
      <c r="B116" s="97"/>
      <c r="C116" s="134"/>
      <c r="D116" s="146"/>
      <c r="E116" s="99"/>
      <c r="F116" s="100"/>
    </row>
    <row r="117" spans="2:6" s="133" customFormat="1" x14ac:dyDescent="0.2">
      <c r="B117" s="97"/>
      <c r="C117" s="134"/>
      <c r="D117" s="141"/>
      <c r="E117" s="99"/>
      <c r="F117" s="100"/>
    </row>
    <row r="118" spans="2:6" s="133" customFormat="1" x14ac:dyDescent="0.2">
      <c r="B118" s="97"/>
      <c r="C118" s="134"/>
      <c r="D118" s="146"/>
      <c r="E118" s="99"/>
      <c r="F118" s="100"/>
    </row>
    <row r="119" spans="2:6" s="133" customFormat="1" x14ac:dyDescent="0.2">
      <c r="B119" s="97"/>
      <c r="C119" s="134"/>
      <c r="D119" s="141"/>
      <c r="E119" s="99"/>
      <c r="F119" s="100"/>
    </row>
    <row r="120" spans="2:6" s="133" customFormat="1" x14ac:dyDescent="0.2">
      <c r="B120" s="103"/>
      <c r="C120" s="144"/>
      <c r="D120" s="145"/>
      <c r="E120" s="157"/>
      <c r="F120" s="106"/>
    </row>
    <row r="121" spans="2:6" s="143" customFormat="1" x14ac:dyDescent="0.2">
      <c r="B121" s="97"/>
      <c r="C121" s="134"/>
      <c r="D121" s="146"/>
      <c r="E121" s="99"/>
      <c r="F121" s="100"/>
    </row>
    <row r="122" spans="2:6" s="133" customFormat="1" x14ac:dyDescent="0.2">
      <c r="B122" s="97"/>
      <c r="C122" s="134"/>
      <c r="D122" s="141"/>
      <c r="E122" s="99"/>
      <c r="F122" s="100"/>
    </row>
    <row r="123" spans="2:6" s="133" customFormat="1" x14ac:dyDescent="0.2">
      <c r="B123" s="97"/>
      <c r="C123" s="134"/>
      <c r="D123" s="146"/>
      <c r="E123" s="99"/>
      <c r="F123" s="100"/>
    </row>
    <row r="124" spans="2:6" s="133" customFormat="1" x14ac:dyDescent="0.2">
      <c r="B124" s="97"/>
      <c r="C124" s="134"/>
      <c r="D124" s="141"/>
      <c r="E124" s="99"/>
      <c r="F124" s="100"/>
    </row>
    <row r="125" spans="2:6" s="133" customFormat="1" x14ac:dyDescent="0.2">
      <c r="B125" s="97"/>
      <c r="C125" s="134"/>
      <c r="D125" s="141"/>
      <c r="E125" s="99"/>
      <c r="F125" s="100"/>
    </row>
    <row r="126" spans="2:6" s="133" customFormat="1" x14ac:dyDescent="0.2">
      <c r="B126" s="97"/>
      <c r="C126" s="134"/>
      <c r="D126" s="146"/>
      <c r="E126" s="99"/>
      <c r="F126" s="100"/>
    </row>
    <row r="127" spans="2:6" s="133" customFormat="1" x14ac:dyDescent="0.2">
      <c r="B127" s="103"/>
      <c r="C127" s="144"/>
      <c r="D127" s="145"/>
      <c r="E127" s="158"/>
      <c r="F127" s="106"/>
    </row>
    <row r="128" spans="2:6" s="143" customFormat="1" x14ac:dyDescent="0.2">
      <c r="B128" s="97"/>
      <c r="C128" s="134"/>
      <c r="D128" s="141"/>
      <c r="E128" s="99"/>
      <c r="F128" s="100"/>
    </row>
    <row r="129" spans="2:6" s="133" customFormat="1" x14ac:dyDescent="0.2">
      <c r="B129" s="97"/>
      <c r="C129" s="134"/>
      <c r="D129" s="146"/>
      <c r="E129" s="99"/>
      <c r="F129" s="100"/>
    </row>
    <row r="130" spans="2:6" s="133" customFormat="1" x14ac:dyDescent="0.2">
      <c r="B130" s="97"/>
      <c r="C130" s="134"/>
      <c r="D130" s="141"/>
      <c r="E130" s="99"/>
      <c r="F130" s="100"/>
    </row>
    <row r="131" spans="2:6" s="133" customFormat="1" x14ac:dyDescent="0.2">
      <c r="B131" s="97"/>
      <c r="C131" s="134"/>
      <c r="D131" s="146"/>
      <c r="E131" s="99"/>
      <c r="F131" s="100"/>
    </row>
    <row r="132" spans="2:6" s="133" customFormat="1" x14ac:dyDescent="0.2">
      <c r="B132" s="97"/>
      <c r="C132" s="134"/>
      <c r="D132" s="141"/>
      <c r="E132" s="99"/>
      <c r="F132" s="100"/>
    </row>
    <row r="133" spans="2:6" s="133" customFormat="1" x14ac:dyDescent="0.2">
      <c r="B133" s="97"/>
      <c r="C133" s="134"/>
      <c r="D133" s="146"/>
      <c r="E133" s="99"/>
      <c r="F133" s="100"/>
    </row>
    <row r="134" spans="2:6" s="133" customFormat="1" x14ac:dyDescent="0.2">
      <c r="B134" s="103"/>
      <c r="C134" s="144"/>
      <c r="D134" s="159"/>
      <c r="E134" s="158"/>
      <c r="F134" s="106"/>
    </row>
    <row r="135" spans="2:6" s="133" customFormat="1" x14ac:dyDescent="0.2">
      <c r="B135" s="97"/>
      <c r="C135" s="134"/>
      <c r="D135" s="141"/>
      <c r="E135" s="99"/>
      <c r="F135" s="100"/>
    </row>
    <row r="136" spans="2:6" s="133" customFormat="1" x14ac:dyDescent="0.2">
      <c r="B136" s="97"/>
      <c r="C136" s="134"/>
      <c r="D136" s="146"/>
      <c r="E136" s="99"/>
      <c r="F136" s="100"/>
    </row>
    <row r="137" spans="2:6" s="143" customFormat="1" x14ac:dyDescent="0.2">
      <c r="B137" s="97"/>
      <c r="C137" s="134"/>
      <c r="D137" s="141"/>
      <c r="E137" s="99"/>
      <c r="F137" s="100"/>
    </row>
    <row r="138" spans="2:6" s="133" customFormat="1" x14ac:dyDescent="0.2">
      <c r="B138" s="97"/>
      <c r="C138" s="134"/>
      <c r="D138" s="146"/>
      <c r="E138" s="99"/>
      <c r="F138" s="100"/>
    </row>
    <row r="139" spans="2:6" s="133" customFormat="1" x14ac:dyDescent="0.2">
      <c r="B139" s="103"/>
      <c r="C139" s="144"/>
      <c r="D139" s="148"/>
      <c r="E139" s="158"/>
      <c r="F139" s="106"/>
    </row>
    <row r="140" spans="2:6" s="133" customFormat="1" x14ac:dyDescent="0.2">
      <c r="B140" s="97"/>
      <c r="C140" s="134"/>
      <c r="D140" s="141"/>
      <c r="E140" s="99"/>
      <c r="F140" s="100"/>
    </row>
    <row r="141" spans="2:6" s="133" customFormat="1" x14ac:dyDescent="0.2">
      <c r="B141" s="97"/>
      <c r="C141" s="134"/>
      <c r="D141" s="146"/>
      <c r="E141" s="99"/>
      <c r="F141" s="100"/>
    </row>
    <row r="142" spans="2:6" s="143" customFormat="1" x14ac:dyDescent="0.2">
      <c r="B142" s="97"/>
      <c r="C142" s="134"/>
      <c r="D142" s="141"/>
      <c r="E142" s="99"/>
      <c r="F142" s="100"/>
    </row>
    <row r="143" spans="2:6" s="133" customFormat="1" x14ac:dyDescent="0.2">
      <c r="B143" s="97"/>
      <c r="C143" s="134"/>
      <c r="D143" s="146"/>
      <c r="E143" s="99"/>
      <c r="F143" s="100"/>
    </row>
    <row r="144" spans="2:6" s="133" customFormat="1" x14ac:dyDescent="0.2">
      <c r="B144" s="103"/>
      <c r="C144" s="144"/>
      <c r="D144" s="148"/>
      <c r="E144" s="158"/>
      <c r="F144" s="106"/>
    </row>
    <row r="145" spans="2:6" s="133" customFormat="1" x14ac:dyDescent="0.2">
      <c r="B145" s="97"/>
      <c r="C145" s="134"/>
      <c r="D145" s="141"/>
      <c r="E145" s="99"/>
      <c r="F145" s="100"/>
    </row>
    <row r="146" spans="2:6" s="133" customFormat="1" x14ac:dyDescent="0.2">
      <c r="B146" s="97"/>
      <c r="C146" s="134"/>
      <c r="D146" s="146"/>
      <c r="E146" s="99"/>
      <c r="F146" s="100"/>
    </row>
    <row r="147" spans="2:6" s="133" customFormat="1" x14ac:dyDescent="0.2">
      <c r="B147" s="97"/>
      <c r="C147" s="134"/>
      <c r="D147" s="141"/>
      <c r="E147" s="99"/>
      <c r="F147" s="100"/>
    </row>
    <row r="148" spans="2:6" s="143" customFormat="1" x14ac:dyDescent="0.2">
      <c r="B148" s="97"/>
      <c r="C148" s="134"/>
      <c r="D148" s="146"/>
      <c r="E148" s="99"/>
      <c r="F148" s="100"/>
    </row>
    <row r="149" spans="2:6" s="133" customFormat="1" x14ac:dyDescent="0.2">
      <c r="B149" s="97"/>
      <c r="C149" s="134"/>
      <c r="D149" s="141"/>
      <c r="E149" s="99"/>
      <c r="F149" s="100"/>
    </row>
    <row r="150" spans="2:6" x14ac:dyDescent="0.2">
      <c r="B150" s="103"/>
      <c r="C150" s="144"/>
      <c r="D150" s="160"/>
      <c r="E150" s="158"/>
      <c r="F150" s="106"/>
    </row>
    <row r="151" spans="2:6" s="133" customFormat="1" x14ac:dyDescent="0.2">
      <c r="B151" s="91"/>
      <c r="C151" s="149"/>
      <c r="D151" s="150"/>
      <c r="E151" s="109"/>
      <c r="F151" s="111"/>
    </row>
    <row r="152" spans="2:6" s="133" customFormat="1" x14ac:dyDescent="0.2">
      <c r="B152" s="97"/>
      <c r="C152" s="134"/>
      <c r="D152" s="146"/>
      <c r="E152" s="99"/>
      <c r="F152" s="100"/>
    </row>
    <row r="153" spans="2:6" s="133" customFormat="1" x14ac:dyDescent="0.2">
      <c r="B153" s="97"/>
      <c r="C153" s="134"/>
      <c r="D153" s="141"/>
      <c r="E153" s="99"/>
      <c r="F153" s="100"/>
    </row>
    <row r="154" spans="2:6" s="133" customFormat="1" x14ac:dyDescent="0.2">
      <c r="B154" s="97"/>
      <c r="C154" s="134"/>
      <c r="D154" s="142"/>
      <c r="E154" s="99"/>
      <c r="F154" s="100"/>
    </row>
    <row r="155" spans="2:6" s="143" customFormat="1" x14ac:dyDescent="0.2">
      <c r="B155" s="97"/>
      <c r="C155" s="134"/>
      <c r="D155" s="141"/>
      <c r="E155" s="99"/>
      <c r="F155" s="100"/>
    </row>
    <row r="156" spans="2:6" s="133" customFormat="1" x14ac:dyDescent="0.2">
      <c r="B156" s="97"/>
      <c r="C156" s="134"/>
      <c r="D156" s="146"/>
      <c r="E156" s="99"/>
      <c r="F156" s="100"/>
    </row>
    <row r="157" spans="2:6" s="133" customFormat="1" x14ac:dyDescent="0.2">
      <c r="B157" s="103"/>
      <c r="C157" s="144"/>
      <c r="D157" s="148"/>
      <c r="E157" s="105"/>
      <c r="F157" s="106"/>
    </row>
    <row r="158" spans="2:6" s="133" customFormat="1" x14ac:dyDescent="0.2">
      <c r="B158" s="97"/>
      <c r="C158" s="134"/>
      <c r="D158" s="141"/>
      <c r="E158" s="99"/>
      <c r="F158" s="100"/>
    </row>
    <row r="159" spans="2:6" s="133" customFormat="1" x14ac:dyDescent="0.2">
      <c r="B159" s="97"/>
      <c r="C159" s="134"/>
      <c r="D159" s="141"/>
      <c r="E159" s="99"/>
      <c r="F159" s="100"/>
    </row>
    <row r="160" spans="2:6" s="143" customFormat="1" x14ac:dyDescent="0.2">
      <c r="B160" s="97"/>
      <c r="C160" s="134"/>
      <c r="D160" s="141"/>
      <c r="E160" s="99"/>
      <c r="F160" s="100"/>
    </row>
    <row r="161" spans="2:6" s="133" customFormat="1" x14ac:dyDescent="0.2">
      <c r="B161" s="97"/>
      <c r="C161" s="134"/>
      <c r="D161" s="141"/>
      <c r="E161" s="99"/>
      <c r="F161" s="100"/>
    </row>
    <row r="162" spans="2:6" s="133" customFormat="1" x14ac:dyDescent="0.2">
      <c r="B162" s="103"/>
      <c r="C162" s="144"/>
      <c r="D162" s="145"/>
      <c r="E162" s="105"/>
      <c r="F162" s="106"/>
    </row>
    <row r="163" spans="2:6" s="133" customFormat="1" x14ac:dyDescent="0.2">
      <c r="B163" s="97"/>
      <c r="C163" s="134"/>
      <c r="D163" s="141"/>
      <c r="E163" s="99"/>
      <c r="F163" s="100"/>
    </row>
    <row r="164" spans="2:6" s="133" customFormat="1" x14ac:dyDescent="0.2">
      <c r="B164" s="97"/>
      <c r="C164" s="134"/>
      <c r="D164" s="146"/>
      <c r="E164" s="99"/>
      <c r="F164" s="100"/>
    </row>
    <row r="165" spans="2:6" s="143" customFormat="1" x14ac:dyDescent="0.2">
      <c r="B165" s="97"/>
      <c r="C165" s="134"/>
      <c r="D165" s="141"/>
      <c r="E165" s="99"/>
      <c r="F165" s="100"/>
    </row>
    <row r="166" spans="2:6" s="133" customFormat="1" x14ac:dyDescent="0.2">
      <c r="B166" s="97"/>
      <c r="C166" s="134"/>
      <c r="D166" s="146"/>
      <c r="E166" s="99"/>
      <c r="F166" s="100"/>
    </row>
    <row r="167" spans="2:6" s="133" customFormat="1" x14ac:dyDescent="0.2">
      <c r="B167" s="103"/>
      <c r="C167" s="144"/>
      <c r="D167" s="148"/>
      <c r="E167" s="105"/>
      <c r="F167" s="106"/>
    </row>
    <row r="168" spans="2:6" s="133" customFormat="1" x14ac:dyDescent="0.2">
      <c r="B168" s="97"/>
      <c r="C168" s="134"/>
      <c r="D168" s="141"/>
      <c r="E168" s="99"/>
      <c r="F168" s="100"/>
    </row>
    <row r="169" spans="2:6" s="133" customFormat="1" x14ac:dyDescent="0.2">
      <c r="B169" s="97"/>
      <c r="C169" s="134"/>
      <c r="D169" s="146"/>
      <c r="E169" s="99"/>
      <c r="F169" s="100"/>
    </row>
    <row r="170" spans="2:6" s="133" customFormat="1" x14ac:dyDescent="0.2">
      <c r="B170" s="97"/>
      <c r="C170" s="134"/>
      <c r="D170" s="141"/>
      <c r="E170" s="99"/>
      <c r="F170" s="100"/>
    </row>
    <row r="171" spans="2:6" s="133" customFormat="1" x14ac:dyDescent="0.2">
      <c r="B171" s="103"/>
      <c r="C171" s="144"/>
      <c r="D171" s="145"/>
      <c r="E171" s="105"/>
      <c r="F171" s="106"/>
    </row>
    <row r="172" spans="2:6" s="133" customFormat="1" x14ac:dyDescent="0.2">
      <c r="B172" s="97"/>
      <c r="C172" s="134"/>
      <c r="D172" s="146"/>
      <c r="E172" s="99"/>
      <c r="F172" s="100"/>
    </row>
    <row r="173" spans="2:6" s="143" customFormat="1" x14ac:dyDescent="0.2">
      <c r="B173" s="97"/>
      <c r="C173" s="134"/>
      <c r="D173" s="141"/>
      <c r="E173" s="99"/>
      <c r="F173" s="100"/>
    </row>
    <row r="174" spans="2:6" s="133" customFormat="1" x14ac:dyDescent="0.2">
      <c r="B174" s="97"/>
      <c r="C174" s="161"/>
      <c r="D174" s="162"/>
      <c r="E174" s="99"/>
      <c r="F174" s="100"/>
    </row>
    <row r="175" spans="2:6" s="133" customFormat="1" x14ac:dyDescent="0.2">
      <c r="B175" s="103"/>
      <c r="C175" s="103"/>
      <c r="D175" s="163"/>
      <c r="E175" s="105"/>
      <c r="F175" s="106"/>
    </row>
    <row r="176" spans="2:6" x14ac:dyDescent="0.2">
      <c r="F176" s="164"/>
    </row>
    <row r="177" spans="6:6" x14ac:dyDescent="0.2">
      <c r="F177" s="164"/>
    </row>
    <row r="178" spans="6:6" x14ac:dyDescent="0.2">
      <c r="F178" s="164"/>
    </row>
    <row r="179" spans="6:6" x14ac:dyDescent="0.2">
      <c r="F179" s="164"/>
    </row>
    <row r="180" spans="6:6" x14ac:dyDescent="0.2">
      <c r="F180" s="164"/>
    </row>
    <row r="181" spans="6:6" x14ac:dyDescent="0.2">
      <c r="F181" s="164"/>
    </row>
    <row r="182" spans="6:6" x14ac:dyDescent="0.2">
      <c r="F182" s="164"/>
    </row>
    <row r="183" spans="6:6" x14ac:dyDescent="0.2">
      <c r="F183" s="164"/>
    </row>
    <row r="184" spans="6:6" x14ac:dyDescent="0.2">
      <c r="F184" s="164"/>
    </row>
    <row r="185" spans="6:6" x14ac:dyDescent="0.2">
      <c r="F185" s="164"/>
    </row>
    <row r="186" spans="6:6" x14ac:dyDescent="0.2">
      <c r="F186" s="164"/>
    </row>
    <row r="187" spans="6:6" x14ac:dyDescent="0.2">
      <c r="F187" s="164"/>
    </row>
    <row r="188" spans="6:6" x14ac:dyDescent="0.2">
      <c r="F188" s="164"/>
    </row>
    <row r="189" spans="6:6" x14ac:dyDescent="0.2">
      <c r="F189" s="164"/>
    </row>
    <row r="190" spans="6:6" x14ac:dyDescent="0.2">
      <c r="F190" s="164"/>
    </row>
    <row r="191" spans="6:6" x14ac:dyDescent="0.2">
      <c r="F191" s="164"/>
    </row>
    <row r="192" spans="6:6" x14ac:dyDescent="0.2">
      <c r="F192" s="164"/>
    </row>
    <row r="193" spans="6:6" x14ac:dyDescent="0.2">
      <c r="F193" s="164"/>
    </row>
    <row r="194" spans="6:6" x14ac:dyDescent="0.2">
      <c r="F194" s="164"/>
    </row>
    <row r="195" spans="6:6" x14ac:dyDescent="0.2">
      <c r="F195" s="164"/>
    </row>
    <row r="196" spans="6:6" x14ac:dyDescent="0.2">
      <c r="F196" s="164"/>
    </row>
    <row r="197" spans="6:6" x14ac:dyDescent="0.2">
      <c r="F197" s="164"/>
    </row>
    <row r="198" spans="6:6" x14ac:dyDescent="0.2">
      <c r="F198" s="164"/>
    </row>
    <row r="199" spans="6:6" x14ac:dyDescent="0.2">
      <c r="F199" s="164"/>
    </row>
    <row r="200" spans="6:6" x14ac:dyDescent="0.2">
      <c r="F200" s="164"/>
    </row>
    <row r="201" spans="6:6" x14ac:dyDescent="0.2">
      <c r="F201" s="164"/>
    </row>
    <row r="202" spans="6:6" x14ac:dyDescent="0.2">
      <c r="F202" s="164"/>
    </row>
    <row r="203" spans="6:6" x14ac:dyDescent="0.2">
      <c r="F203" s="164"/>
    </row>
    <row r="204" spans="6:6" x14ac:dyDescent="0.2">
      <c r="F204" s="164"/>
    </row>
    <row r="205" spans="6:6" x14ac:dyDescent="0.2">
      <c r="F205" s="164"/>
    </row>
    <row r="206" spans="6:6" x14ac:dyDescent="0.2">
      <c r="F206" s="164"/>
    </row>
    <row r="207" spans="6:6" x14ac:dyDescent="0.2">
      <c r="F207" s="164"/>
    </row>
    <row r="208" spans="6:6" x14ac:dyDescent="0.2">
      <c r="F208" s="164"/>
    </row>
    <row r="209" spans="6:6" x14ac:dyDescent="0.2">
      <c r="F209" s="164"/>
    </row>
    <row r="210" spans="6:6" x14ac:dyDescent="0.2">
      <c r="F210" s="164"/>
    </row>
    <row r="211" spans="6:6" x14ac:dyDescent="0.2">
      <c r="F211" s="164"/>
    </row>
    <row r="212" spans="6:6" x14ac:dyDescent="0.2">
      <c r="F212" s="164"/>
    </row>
    <row r="213" spans="6:6" x14ac:dyDescent="0.2">
      <c r="F213" s="164"/>
    </row>
    <row r="214" spans="6:6" x14ac:dyDescent="0.2">
      <c r="F214" s="164"/>
    </row>
    <row r="215" spans="6:6" x14ac:dyDescent="0.2">
      <c r="F215" s="164"/>
    </row>
    <row r="216" spans="6:6" x14ac:dyDescent="0.2">
      <c r="F216" s="164"/>
    </row>
    <row r="217" spans="6:6" x14ac:dyDescent="0.2">
      <c r="F217" s="164"/>
    </row>
    <row r="218" spans="6:6" x14ac:dyDescent="0.2">
      <c r="F218" s="164"/>
    </row>
    <row r="219" spans="6:6" x14ac:dyDescent="0.2">
      <c r="F219" s="164"/>
    </row>
    <row r="220" spans="6:6" x14ac:dyDescent="0.2">
      <c r="F220" s="164"/>
    </row>
    <row r="221" spans="6:6" x14ac:dyDescent="0.2">
      <c r="F221" s="164"/>
    </row>
    <row r="222" spans="6:6" x14ac:dyDescent="0.2">
      <c r="F222" s="164"/>
    </row>
    <row r="223" spans="6:6" x14ac:dyDescent="0.2">
      <c r="F223" s="164"/>
    </row>
    <row r="224" spans="6:6" x14ac:dyDescent="0.2">
      <c r="F224" s="164"/>
    </row>
    <row r="225" spans="6:6" x14ac:dyDescent="0.2">
      <c r="F225" s="164"/>
    </row>
    <row r="226" spans="6:6" x14ac:dyDescent="0.2">
      <c r="F226" s="164"/>
    </row>
    <row r="227" spans="6:6" x14ac:dyDescent="0.2">
      <c r="F227" s="164"/>
    </row>
    <row r="228" spans="6:6" x14ac:dyDescent="0.2">
      <c r="F228" s="164"/>
    </row>
    <row r="229" spans="6:6" x14ac:dyDescent="0.2">
      <c r="F229" s="164"/>
    </row>
    <row r="230" spans="6:6" x14ac:dyDescent="0.2">
      <c r="F230" s="164"/>
    </row>
    <row r="231" spans="6:6" x14ac:dyDescent="0.2">
      <c r="F231" s="164"/>
    </row>
    <row r="232" spans="6:6" x14ac:dyDescent="0.2">
      <c r="F232" s="164"/>
    </row>
    <row r="233" spans="6:6" x14ac:dyDescent="0.2">
      <c r="F233" s="164"/>
    </row>
    <row r="234" spans="6:6" x14ac:dyDescent="0.2">
      <c r="F234" s="164"/>
    </row>
    <row r="235" spans="6:6" x14ac:dyDescent="0.2">
      <c r="F235" s="164"/>
    </row>
    <row r="236" spans="6:6" x14ac:dyDescent="0.2">
      <c r="F236" s="164"/>
    </row>
    <row r="237" spans="6:6" x14ac:dyDescent="0.2">
      <c r="F237" s="164"/>
    </row>
    <row r="238" spans="6:6" x14ac:dyDescent="0.2">
      <c r="F238" s="164"/>
    </row>
    <row r="239" spans="6:6" x14ac:dyDescent="0.2">
      <c r="F239" s="164"/>
    </row>
    <row r="240" spans="6:6" x14ac:dyDescent="0.2">
      <c r="F240" s="164"/>
    </row>
    <row r="241" spans="6:6" x14ac:dyDescent="0.2">
      <c r="F241" s="164"/>
    </row>
    <row r="242" spans="6:6" x14ac:dyDescent="0.2">
      <c r="F242" s="164"/>
    </row>
    <row r="243" spans="6:6" x14ac:dyDescent="0.2">
      <c r="F243" s="164"/>
    </row>
    <row r="244" spans="6:6" x14ac:dyDescent="0.2">
      <c r="F244" s="164"/>
    </row>
    <row r="245" spans="6:6" x14ac:dyDescent="0.2">
      <c r="F245" s="164"/>
    </row>
    <row r="246" spans="6:6" x14ac:dyDescent="0.2">
      <c r="F246" s="164"/>
    </row>
    <row r="247" spans="6:6" x14ac:dyDescent="0.2">
      <c r="F247" s="164"/>
    </row>
    <row r="248" spans="6:6" x14ac:dyDescent="0.2">
      <c r="F248" s="164"/>
    </row>
    <row r="249" spans="6:6" x14ac:dyDescent="0.2">
      <c r="F249" s="164"/>
    </row>
    <row r="250" spans="6:6" x14ac:dyDescent="0.2">
      <c r="F250" s="164"/>
    </row>
    <row r="251" spans="6:6" x14ac:dyDescent="0.2">
      <c r="F251" s="164"/>
    </row>
    <row r="252" spans="6:6" x14ac:dyDescent="0.2">
      <c r="F252" s="164"/>
    </row>
    <row r="253" spans="6:6" x14ac:dyDescent="0.2">
      <c r="F253" s="164"/>
    </row>
    <row r="254" spans="6:6" x14ac:dyDescent="0.2">
      <c r="F254" s="164"/>
    </row>
    <row r="255" spans="6:6" x14ac:dyDescent="0.2">
      <c r="F255" s="164"/>
    </row>
    <row r="256" spans="6:6" x14ac:dyDescent="0.2">
      <c r="F256" s="164"/>
    </row>
    <row r="257" spans="6:6" x14ac:dyDescent="0.2">
      <c r="F257" s="164"/>
    </row>
    <row r="258" spans="6:6" x14ac:dyDescent="0.2">
      <c r="F258" s="164"/>
    </row>
    <row r="259" spans="6:6" x14ac:dyDescent="0.2">
      <c r="F259" s="164"/>
    </row>
    <row r="260" spans="6:6" x14ac:dyDescent="0.2">
      <c r="F260" s="164"/>
    </row>
    <row r="261" spans="6:6" x14ac:dyDescent="0.2">
      <c r="F261" s="164"/>
    </row>
    <row r="262" spans="6:6" x14ac:dyDescent="0.2">
      <c r="F262" s="164"/>
    </row>
    <row r="263" spans="6:6" x14ac:dyDescent="0.2">
      <c r="F263" s="164"/>
    </row>
    <row r="264" spans="6:6" x14ac:dyDescent="0.2">
      <c r="F264" s="164"/>
    </row>
    <row r="265" spans="6:6" x14ac:dyDescent="0.2">
      <c r="F265" s="164"/>
    </row>
    <row r="266" spans="6:6" x14ac:dyDescent="0.2">
      <c r="F266" s="164"/>
    </row>
    <row r="267" spans="6:6" x14ac:dyDescent="0.2">
      <c r="F267" s="164"/>
    </row>
    <row r="268" spans="6:6" x14ac:dyDescent="0.2">
      <c r="F268" s="164"/>
    </row>
    <row r="269" spans="6:6" x14ac:dyDescent="0.2">
      <c r="F269" s="164"/>
    </row>
    <row r="270" spans="6:6" x14ac:dyDescent="0.2">
      <c r="F270" s="164"/>
    </row>
    <row r="271" spans="6:6" x14ac:dyDescent="0.2">
      <c r="F271" s="164"/>
    </row>
    <row r="272" spans="6:6" x14ac:dyDescent="0.2">
      <c r="F272" s="164"/>
    </row>
    <row r="273" spans="6:6" x14ac:dyDescent="0.2">
      <c r="F273" s="164"/>
    </row>
    <row r="274" spans="6:6" x14ac:dyDescent="0.2">
      <c r="F274" s="164"/>
    </row>
    <row r="275" spans="6:6" x14ac:dyDescent="0.2">
      <c r="F275" s="164"/>
    </row>
    <row r="276" spans="6:6" x14ac:dyDescent="0.2">
      <c r="F276" s="164"/>
    </row>
    <row r="277" spans="6:6" x14ac:dyDescent="0.2">
      <c r="F277" s="164"/>
    </row>
    <row r="278" spans="6:6" x14ac:dyDescent="0.2">
      <c r="F278" s="164"/>
    </row>
    <row r="279" spans="6:6" x14ac:dyDescent="0.2">
      <c r="F279" s="164"/>
    </row>
    <row r="280" spans="6:6" x14ac:dyDescent="0.2">
      <c r="F280" s="164"/>
    </row>
    <row r="281" spans="6:6" x14ac:dyDescent="0.2">
      <c r="F281" s="164"/>
    </row>
    <row r="282" spans="6:6" x14ac:dyDescent="0.2">
      <c r="F282" s="164"/>
    </row>
    <row r="283" spans="6:6" x14ac:dyDescent="0.2">
      <c r="F283" s="164"/>
    </row>
    <row r="284" spans="6:6" x14ac:dyDescent="0.2">
      <c r="F284" s="164"/>
    </row>
    <row r="285" spans="6:6" x14ac:dyDescent="0.2">
      <c r="F285" s="164"/>
    </row>
    <row r="286" spans="6:6" x14ac:dyDescent="0.2">
      <c r="F286" s="164"/>
    </row>
    <row r="287" spans="6:6" x14ac:dyDescent="0.2">
      <c r="F287" s="164"/>
    </row>
    <row r="288" spans="6:6" x14ac:dyDescent="0.2">
      <c r="F288" s="164"/>
    </row>
    <row r="289" spans="6:6" x14ac:dyDescent="0.2">
      <c r="F289" s="164"/>
    </row>
    <row r="290" spans="6:6" x14ac:dyDescent="0.2">
      <c r="F290" s="164"/>
    </row>
    <row r="291" spans="6:6" x14ac:dyDescent="0.2">
      <c r="F291" s="164"/>
    </row>
    <row r="292" spans="6:6" x14ac:dyDescent="0.2">
      <c r="F292" s="164"/>
    </row>
    <row r="293" spans="6:6" x14ac:dyDescent="0.2">
      <c r="F293" s="164"/>
    </row>
    <row r="294" spans="6:6" x14ac:dyDescent="0.2">
      <c r="F294" s="164"/>
    </row>
    <row r="295" spans="6:6" x14ac:dyDescent="0.2">
      <c r="F295" s="164"/>
    </row>
    <row r="296" spans="6:6" x14ac:dyDescent="0.2">
      <c r="F296" s="164"/>
    </row>
    <row r="297" spans="6:6" x14ac:dyDescent="0.2">
      <c r="F297" s="164"/>
    </row>
    <row r="298" spans="6:6" x14ac:dyDescent="0.2">
      <c r="F298" s="164"/>
    </row>
    <row r="299" spans="6:6" x14ac:dyDescent="0.2">
      <c r="F299" s="164"/>
    </row>
    <row r="300" spans="6:6" x14ac:dyDescent="0.2">
      <c r="F300" s="164"/>
    </row>
    <row r="301" spans="6:6" x14ac:dyDescent="0.2">
      <c r="F301" s="164"/>
    </row>
    <row r="302" spans="6:6" x14ac:dyDescent="0.2">
      <c r="F302" s="164"/>
    </row>
    <row r="303" spans="6:6" x14ac:dyDescent="0.2">
      <c r="F303" s="164"/>
    </row>
    <row r="304" spans="6:6" x14ac:dyDescent="0.2">
      <c r="F304" s="164"/>
    </row>
    <row r="305" spans="6:6" x14ac:dyDescent="0.2">
      <c r="F305" s="164"/>
    </row>
    <row r="306" spans="6:6" x14ac:dyDescent="0.2">
      <c r="F306" s="164"/>
    </row>
    <row r="307" spans="6:6" x14ac:dyDescent="0.2">
      <c r="F307" s="164"/>
    </row>
    <row r="308" spans="6:6" x14ac:dyDescent="0.2">
      <c r="F308" s="164"/>
    </row>
    <row r="309" spans="6:6" x14ac:dyDescent="0.2">
      <c r="F309" s="164"/>
    </row>
    <row r="310" spans="6:6" x14ac:dyDescent="0.2">
      <c r="F310" s="164"/>
    </row>
    <row r="311" spans="6:6" x14ac:dyDescent="0.2">
      <c r="F311" s="164"/>
    </row>
    <row r="312" spans="6:6" x14ac:dyDescent="0.2">
      <c r="F312" s="164"/>
    </row>
    <row r="313" spans="6:6" x14ac:dyDescent="0.2">
      <c r="F313" s="164"/>
    </row>
    <row r="314" spans="6:6" x14ac:dyDescent="0.2">
      <c r="F314" s="164"/>
    </row>
    <row r="315" spans="6:6" x14ac:dyDescent="0.2">
      <c r="F315" s="164"/>
    </row>
    <row r="316" spans="6:6" x14ac:dyDescent="0.2">
      <c r="F316" s="164"/>
    </row>
    <row r="317" spans="6:6" x14ac:dyDescent="0.2">
      <c r="F317" s="164"/>
    </row>
    <row r="318" spans="6:6" x14ac:dyDescent="0.2">
      <c r="F318" s="164"/>
    </row>
    <row r="319" spans="6:6" x14ac:dyDescent="0.2">
      <c r="F319" s="164"/>
    </row>
    <row r="320" spans="6:6" x14ac:dyDescent="0.2">
      <c r="F320" s="164"/>
    </row>
    <row r="321" spans="6:6" x14ac:dyDescent="0.2">
      <c r="F321" s="164"/>
    </row>
    <row r="322" spans="6:6" x14ac:dyDescent="0.2">
      <c r="F322" s="164"/>
    </row>
    <row r="323" spans="6:6" x14ac:dyDescent="0.2">
      <c r="F323" s="164"/>
    </row>
    <row r="324" spans="6:6" x14ac:dyDescent="0.2">
      <c r="F324" s="164"/>
    </row>
    <row r="325" spans="6:6" x14ac:dyDescent="0.2">
      <c r="F325" s="164"/>
    </row>
    <row r="326" spans="6:6" x14ac:dyDescent="0.2">
      <c r="F326" s="164"/>
    </row>
    <row r="327" spans="6:6" x14ac:dyDescent="0.2">
      <c r="F327" s="164"/>
    </row>
    <row r="328" spans="6:6" x14ac:dyDescent="0.2">
      <c r="F328" s="164"/>
    </row>
    <row r="329" spans="6:6" x14ac:dyDescent="0.2">
      <c r="F329" s="164"/>
    </row>
    <row r="330" spans="6:6" x14ac:dyDescent="0.2">
      <c r="F330" s="164"/>
    </row>
    <row r="331" spans="6:6" x14ac:dyDescent="0.2">
      <c r="F331" s="164"/>
    </row>
    <row r="332" spans="6:6" x14ac:dyDescent="0.2">
      <c r="F332" s="164"/>
    </row>
    <row r="333" spans="6:6" x14ac:dyDescent="0.2">
      <c r="F333" s="164"/>
    </row>
    <row r="334" spans="6:6" x14ac:dyDescent="0.2">
      <c r="F334" s="164"/>
    </row>
    <row r="335" spans="6:6" x14ac:dyDescent="0.2">
      <c r="F335" s="164"/>
    </row>
    <row r="336" spans="6:6" x14ac:dyDescent="0.2">
      <c r="F336" s="164"/>
    </row>
    <row r="337" spans="6:6" x14ac:dyDescent="0.2">
      <c r="F337" s="164"/>
    </row>
    <row r="338" spans="6:6" x14ac:dyDescent="0.2">
      <c r="F338" s="164"/>
    </row>
    <row r="339" spans="6:6" x14ac:dyDescent="0.2">
      <c r="F339" s="164"/>
    </row>
    <row r="340" spans="6:6" x14ac:dyDescent="0.2">
      <c r="F340" s="164"/>
    </row>
    <row r="341" spans="6:6" x14ac:dyDescent="0.2">
      <c r="F341" s="164"/>
    </row>
    <row r="342" spans="6:6" x14ac:dyDescent="0.2">
      <c r="F342" s="164"/>
    </row>
    <row r="343" spans="6:6" x14ac:dyDescent="0.2">
      <c r="F343" s="164"/>
    </row>
    <row r="344" spans="6:6" x14ac:dyDescent="0.2">
      <c r="F344" s="164"/>
    </row>
    <row r="345" spans="6:6" x14ac:dyDescent="0.2">
      <c r="F345" s="164"/>
    </row>
    <row r="346" spans="6:6" x14ac:dyDescent="0.2">
      <c r="F346" s="164"/>
    </row>
    <row r="347" spans="6:6" x14ac:dyDescent="0.2">
      <c r="F347" s="164"/>
    </row>
    <row r="348" spans="6:6" x14ac:dyDescent="0.2">
      <c r="F348" s="164"/>
    </row>
    <row r="349" spans="6:6" x14ac:dyDescent="0.2">
      <c r="F349" s="164"/>
    </row>
    <row r="350" spans="6:6" x14ac:dyDescent="0.2">
      <c r="F350" s="164"/>
    </row>
    <row r="351" spans="6:6" x14ac:dyDescent="0.2">
      <c r="F351" s="164"/>
    </row>
    <row r="352" spans="6:6" x14ac:dyDescent="0.2">
      <c r="F352" s="164"/>
    </row>
    <row r="353" spans="6:6" x14ac:dyDescent="0.2">
      <c r="F353" s="164"/>
    </row>
    <row r="354" spans="6:6" x14ac:dyDescent="0.2">
      <c r="F354" s="164"/>
    </row>
    <row r="355" spans="6:6" x14ac:dyDescent="0.2">
      <c r="F355" s="164"/>
    </row>
    <row r="356" spans="6:6" x14ac:dyDescent="0.2">
      <c r="F356" s="164"/>
    </row>
    <row r="357" spans="6:6" x14ac:dyDescent="0.2">
      <c r="F357" s="164"/>
    </row>
    <row r="358" spans="6:6" x14ac:dyDescent="0.2">
      <c r="F358" s="164"/>
    </row>
    <row r="359" spans="6:6" x14ac:dyDescent="0.2">
      <c r="F359" s="164"/>
    </row>
    <row r="360" spans="6:6" x14ac:dyDescent="0.2">
      <c r="F360" s="164"/>
    </row>
    <row r="361" spans="6:6" x14ac:dyDescent="0.2">
      <c r="F361" s="164"/>
    </row>
    <row r="362" spans="6:6" x14ac:dyDescent="0.2">
      <c r="F362" s="164"/>
    </row>
    <row r="363" spans="6:6" x14ac:dyDescent="0.2">
      <c r="F363" s="164"/>
    </row>
    <row r="364" spans="6:6" x14ac:dyDescent="0.2">
      <c r="F364" s="164"/>
    </row>
    <row r="365" spans="6:6" x14ac:dyDescent="0.2">
      <c r="F365" s="164"/>
    </row>
    <row r="366" spans="6:6" x14ac:dyDescent="0.2">
      <c r="F366" s="164"/>
    </row>
    <row r="367" spans="6:6" x14ac:dyDescent="0.2">
      <c r="F367" s="164"/>
    </row>
    <row r="368" spans="6:6" x14ac:dyDescent="0.2">
      <c r="F368" s="164"/>
    </row>
    <row r="369" spans="6:6" x14ac:dyDescent="0.2">
      <c r="F369" s="164"/>
    </row>
    <row r="370" spans="6:6" x14ac:dyDescent="0.2">
      <c r="F370" s="164"/>
    </row>
    <row r="371" spans="6:6" x14ac:dyDescent="0.2">
      <c r="F371" s="164"/>
    </row>
    <row r="372" spans="6:6" x14ac:dyDescent="0.2">
      <c r="F372" s="164"/>
    </row>
    <row r="373" spans="6:6" x14ac:dyDescent="0.2">
      <c r="F373" s="164"/>
    </row>
    <row r="374" spans="6:6" x14ac:dyDescent="0.2">
      <c r="F374" s="164"/>
    </row>
    <row r="375" spans="6:6" x14ac:dyDescent="0.2">
      <c r="F375" s="164"/>
    </row>
    <row r="376" spans="6:6" x14ac:dyDescent="0.2">
      <c r="F376" s="164"/>
    </row>
    <row r="377" spans="6:6" x14ac:dyDescent="0.2">
      <c r="F377" s="164"/>
    </row>
    <row r="378" spans="6:6" x14ac:dyDescent="0.2">
      <c r="F378" s="164"/>
    </row>
    <row r="379" spans="6:6" x14ac:dyDescent="0.2">
      <c r="F379" s="164"/>
    </row>
    <row r="380" spans="6:6" x14ac:dyDescent="0.2">
      <c r="F380" s="164"/>
    </row>
    <row r="381" spans="6:6" x14ac:dyDescent="0.2">
      <c r="F381" s="164"/>
    </row>
    <row r="382" spans="6:6" x14ac:dyDescent="0.2">
      <c r="F382" s="164"/>
    </row>
    <row r="383" spans="6:6" x14ac:dyDescent="0.2">
      <c r="F383" s="164"/>
    </row>
    <row r="384" spans="6:6" x14ac:dyDescent="0.2">
      <c r="F384" s="164"/>
    </row>
    <row r="385" spans="6:6" x14ac:dyDescent="0.2">
      <c r="F385" s="164"/>
    </row>
    <row r="386" spans="6:6" x14ac:dyDescent="0.2">
      <c r="F386" s="164"/>
    </row>
    <row r="387" spans="6:6" x14ac:dyDescent="0.2">
      <c r="F387" s="164"/>
    </row>
    <row r="388" spans="6:6" x14ac:dyDescent="0.2">
      <c r="F388" s="164"/>
    </row>
    <row r="389" spans="6:6" x14ac:dyDescent="0.2">
      <c r="F389" s="164"/>
    </row>
    <row r="390" spans="6:6" x14ac:dyDescent="0.2">
      <c r="F390" s="164"/>
    </row>
    <row r="391" spans="6:6" x14ac:dyDescent="0.2">
      <c r="F391" s="164"/>
    </row>
    <row r="392" spans="6:6" x14ac:dyDescent="0.2">
      <c r="F392" s="164"/>
    </row>
    <row r="393" spans="6:6" x14ac:dyDescent="0.2">
      <c r="F393" s="164"/>
    </row>
    <row r="394" spans="6:6" x14ac:dyDescent="0.2">
      <c r="F394" s="164"/>
    </row>
    <row r="395" spans="6:6" x14ac:dyDescent="0.2">
      <c r="F395" s="164"/>
    </row>
    <row r="396" spans="6:6" x14ac:dyDescent="0.2">
      <c r="F396" s="164"/>
    </row>
    <row r="397" spans="6:6" x14ac:dyDescent="0.2">
      <c r="F397" s="164"/>
    </row>
    <row r="398" spans="6:6" x14ac:dyDescent="0.2">
      <c r="F398" s="164"/>
    </row>
    <row r="399" spans="6:6" x14ac:dyDescent="0.2">
      <c r="F399" s="164"/>
    </row>
    <row r="400" spans="6:6" x14ac:dyDescent="0.2">
      <c r="F400" s="164"/>
    </row>
    <row r="401" spans="6:6" x14ac:dyDescent="0.2">
      <c r="F401" s="164"/>
    </row>
    <row r="402" spans="6:6" x14ac:dyDescent="0.2">
      <c r="F402" s="164"/>
    </row>
    <row r="403" spans="6:6" x14ac:dyDescent="0.2">
      <c r="F403" s="164"/>
    </row>
    <row r="404" spans="6:6" x14ac:dyDescent="0.2">
      <c r="F404" s="164"/>
    </row>
    <row r="405" spans="6:6" x14ac:dyDescent="0.2">
      <c r="F405" s="164"/>
    </row>
    <row r="406" spans="6:6" x14ac:dyDescent="0.2">
      <c r="F406" s="164"/>
    </row>
    <row r="407" spans="6:6" x14ac:dyDescent="0.2">
      <c r="F407" s="164"/>
    </row>
    <row r="408" spans="6:6" x14ac:dyDescent="0.2">
      <c r="F408" s="164"/>
    </row>
    <row r="409" spans="6:6" x14ac:dyDescent="0.2">
      <c r="F409" s="164"/>
    </row>
    <row r="410" spans="6:6" x14ac:dyDescent="0.2">
      <c r="F410" s="164"/>
    </row>
    <row r="411" spans="6:6" x14ac:dyDescent="0.2">
      <c r="F411" s="164"/>
    </row>
    <row r="412" spans="6:6" x14ac:dyDescent="0.2">
      <c r="F412" s="164"/>
    </row>
    <row r="413" spans="6:6" x14ac:dyDescent="0.2">
      <c r="F413" s="164"/>
    </row>
    <row r="414" spans="6:6" x14ac:dyDescent="0.2">
      <c r="F414" s="164"/>
    </row>
    <row r="415" spans="6:6" x14ac:dyDescent="0.2">
      <c r="F415" s="164"/>
    </row>
    <row r="416" spans="6:6" x14ac:dyDescent="0.2">
      <c r="F416" s="164"/>
    </row>
    <row r="417" spans="6:6" x14ac:dyDescent="0.2">
      <c r="F417" s="164"/>
    </row>
    <row r="418" spans="6:6" x14ac:dyDescent="0.2">
      <c r="F418" s="164"/>
    </row>
    <row r="419" spans="6:6" x14ac:dyDescent="0.2">
      <c r="F419" s="164"/>
    </row>
    <row r="420" spans="6:6" x14ac:dyDescent="0.2">
      <c r="F420" s="164"/>
    </row>
    <row r="421" spans="6:6" x14ac:dyDescent="0.2">
      <c r="F421" s="164"/>
    </row>
    <row r="422" spans="6:6" x14ac:dyDescent="0.2">
      <c r="F422" s="164"/>
    </row>
    <row r="423" spans="6:6" x14ac:dyDescent="0.2">
      <c r="F423" s="164"/>
    </row>
    <row r="424" spans="6:6" x14ac:dyDescent="0.2">
      <c r="F424" s="164"/>
    </row>
    <row r="425" spans="6:6" x14ac:dyDescent="0.2">
      <c r="F425" s="164"/>
    </row>
    <row r="426" spans="6:6" x14ac:dyDescent="0.2">
      <c r="F426" s="164"/>
    </row>
    <row r="427" spans="6:6" x14ac:dyDescent="0.2">
      <c r="F427" s="164"/>
    </row>
    <row r="428" spans="6:6" x14ac:dyDescent="0.2">
      <c r="F428" s="164"/>
    </row>
    <row r="429" spans="6:6" x14ac:dyDescent="0.2">
      <c r="F429" s="164"/>
    </row>
    <row r="430" spans="6:6" x14ac:dyDescent="0.2">
      <c r="F430" s="164"/>
    </row>
    <row r="431" spans="6:6" x14ac:dyDescent="0.2">
      <c r="F431" s="164"/>
    </row>
    <row r="432" spans="6:6" x14ac:dyDescent="0.2">
      <c r="F432" s="164"/>
    </row>
    <row r="433" spans="6:6" x14ac:dyDescent="0.2">
      <c r="F433" s="164"/>
    </row>
    <row r="434" spans="6:6" x14ac:dyDescent="0.2">
      <c r="F434" s="164"/>
    </row>
    <row r="435" spans="6:6" x14ac:dyDescent="0.2">
      <c r="F435" s="164"/>
    </row>
    <row r="436" spans="6:6" x14ac:dyDescent="0.2">
      <c r="F436" s="164"/>
    </row>
    <row r="437" spans="6:6" x14ac:dyDescent="0.2">
      <c r="F437" s="164"/>
    </row>
    <row r="438" spans="6:6" x14ac:dyDescent="0.2">
      <c r="F438" s="164"/>
    </row>
    <row r="439" spans="6:6" x14ac:dyDescent="0.2">
      <c r="F439" s="164"/>
    </row>
    <row r="440" spans="6:6" x14ac:dyDescent="0.2">
      <c r="F440" s="164"/>
    </row>
    <row r="441" spans="6:6" x14ac:dyDescent="0.2">
      <c r="F441" s="164"/>
    </row>
    <row r="442" spans="6:6" x14ac:dyDescent="0.2">
      <c r="F442" s="164"/>
    </row>
    <row r="443" spans="6:6" x14ac:dyDescent="0.2">
      <c r="F443" s="164"/>
    </row>
    <row r="444" spans="6:6" x14ac:dyDescent="0.2">
      <c r="F444" s="164"/>
    </row>
    <row r="445" spans="6:6" x14ac:dyDescent="0.2">
      <c r="F445" s="164"/>
    </row>
    <row r="446" spans="6:6" x14ac:dyDescent="0.2">
      <c r="F446" s="164"/>
    </row>
    <row r="447" spans="6:6" x14ac:dyDescent="0.2">
      <c r="F447" s="164"/>
    </row>
    <row r="448" spans="6:6" x14ac:dyDescent="0.2">
      <c r="F448" s="164"/>
    </row>
    <row r="449" spans="6:6" x14ac:dyDescent="0.2">
      <c r="F449" s="164"/>
    </row>
    <row r="450" spans="6:6" x14ac:dyDescent="0.2">
      <c r="F450" s="164"/>
    </row>
    <row r="451" spans="6:6" x14ac:dyDescent="0.2">
      <c r="F451" s="164"/>
    </row>
    <row r="452" spans="6:6" x14ac:dyDescent="0.2">
      <c r="F452" s="164"/>
    </row>
    <row r="453" spans="6:6" x14ac:dyDescent="0.2">
      <c r="F453" s="164"/>
    </row>
    <row r="454" spans="6:6" x14ac:dyDescent="0.2">
      <c r="F454" s="164"/>
    </row>
    <row r="455" spans="6:6" x14ac:dyDescent="0.2">
      <c r="F455" s="164"/>
    </row>
    <row r="456" spans="6:6" x14ac:dyDescent="0.2">
      <c r="F456" s="164"/>
    </row>
    <row r="457" spans="6:6" x14ac:dyDescent="0.2">
      <c r="F457" s="164"/>
    </row>
    <row r="458" spans="6:6" x14ac:dyDescent="0.2">
      <c r="F458" s="164"/>
    </row>
    <row r="459" spans="6:6" x14ac:dyDescent="0.2">
      <c r="F459" s="164"/>
    </row>
    <row r="460" spans="6:6" x14ac:dyDescent="0.2">
      <c r="F460" s="164"/>
    </row>
    <row r="461" spans="6:6" x14ac:dyDescent="0.2">
      <c r="F461" s="164"/>
    </row>
    <row r="462" spans="6:6" x14ac:dyDescent="0.2">
      <c r="F462" s="164"/>
    </row>
    <row r="463" spans="6:6" x14ac:dyDescent="0.2">
      <c r="F463" s="164"/>
    </row>
    <row r="464" spans="6:6" x14ac:dyDescent="0.2">
      <c r="F464" s="164"/>
    </row>
    <row r="465" spans="6:6" x14ac:dyDescent="0.2">
      <c r="F465" s="164"/>
    </row>
    <row r="466" spans="6:6" x14ac:dyDescent="0.2">
      <c r="F466" s="164"/>
    </row>
    <row r="467" spans="6:6" x14ac:dyDescent="0.2">
      <c r="F467" s="164"/>
    </row>
    <row r="468" spans="6:6" x14ac:dyDescent="0.2">
      <c r="F468" s="164"/>
    </row>
    <row r="469" spans="6:6" x14ac:dyDescent="0.2">
      <c r="F469" s="164"/>
    </row>
    <row r="470" spans="6:6" x14ac:dyDescent="0.2">
      <c r="F470" s="164"/>
    </row>
    <row r="471" spans="6:6" x14ac:dyDescent="0.2">
      <c r="F471" s="164"/>
    </row>
    <row r="472" spans="6:6" x14ac:dyDescent="0.2">
      <c r="F472" s="164"/>
    </row>
    <row r="473" spans="6:6" x14ac:dyDescent="0.2">
      <c r="F473" s="164"/>
    </row>
    <row r="474" spans="6:6" x14ac:dyDescent="0.2">
      <c r="F474" s="164"/>
    </row>
    <row r="475" spans="6:6" x14ac:dyDescent="0.2">
      <c r="F475" s="164"/>
    </row>
    <row r="476" spans="6:6" x14ac:dyDescent="0.2">
      <c r="F476" s="164"/>
    </row>
    <row r="477" spans="6:6" x14ac:dyDescent="0.2">
      <c r="F477" s="164"/>
    </row>
    <row r="478" spans="6:6" x14ac:dyDescent="0.2">
      <c r="F478" s="164"/>
    </row>
    <row r="479" spans="6:6" x14ac:dyDescent="0.2">
      <c r="F479" s="164"/>
    </row>
    <row r="480" spans="6:6" x14ac:dyDescent="0.2">
      <c r="F480" s="164"/>
    </row>
    <row r="481" spans="6:6" x14ac:dyDescent="0.2">
      <c r="F481" s="164"/>
    </row>
    <row r="482" spans="6:6" x14ac:dyDescent="0.2">
      <c r="F482" s="164"/>
    </row>
    <row r="483" spans="6:6" x14ac:dyDescent="0.2">
      <c r="F483" s="164"/>
    </row>
    <row r="484" spans="6:6" x14ac:dyDescent="0.2">
      <c r="F484" s="164"/>
    </row>
    <row r="485" spans="6:6" x14ac:dyDescent="0.2">
      <c r="F485" s="164"/>
    </row>
    <row r="486" spans="6:6" x14ac:dyDescent="0.2">
      <c r="F486" s="164"/>
    </row>
    <row r="487" spans="6:6" x14ac:dyDescent="0.2">
      <c r="F487" s="164"/>
    </row>
    <row r="488" spans="6:6" x14ac:dyDescent="0.2">
      <c r="F488" s="164"/>
    </row>
    <row r="489" spans="6:6" x14ac:dyDescent="0.2">
      <c r="F489" s="164"/>
    </row>
    <row r="490" spans="6:6" x14ac:dyDescent="0.2">
      <c r="F490" s="164"/>
    </row>
    <row r="491" spans="6:6" x14ac:dyDescent="0.2">
      <c r="F491" s="164"/>
    </row>
    <row r="492" spans="6:6" x14ac:dyDescent="0.2">
      <c r="F492" s="164"/>
    </row>
    <row r="493" spans="6:6" x14ac:dyDescent="0.2">
      <c r="F493" s="164"/>
    </row>
    <row r="494" spans="6:6" x14ac:dyDescent="0.2">
      <c r="F494" s="164"/>
    </row>
    <row r="495" spans="6:6" x14ac:dyDescent="0.2">
      <c r="F495" s="164"/>
    </row>
    <row r="496" spans="6:6" x14ac:dyDescent="0.2">
      <c r="F496" s="164"/>
    </row>
    <row r="497" spans="6:6" x14ac:dyDescent="0.2">
      <c r="F497" s="164"/>
    </row>
    <row r="498" spans="6:6" x14ac:dyDescent="0.2">
      <c r="F498" s="164"/>
    </row>
    <row r="499" spans="6:6" x14ac:dyDescent="0.2">
      <c r="F499" s="164"/>
    </row>
    <row r="500" spans="6:6" x14ac:dyDescent="0.2">
      <c r="F500" s="164"/>
    </row>
    <row r="501" spans="6:6" x14ac:dyDescent="0.2">
      <c r="F501" s="164"/>
    </row>
    <row r="502" spans="6:6" x14ac:dyDescent="0.2">
      <c r="F502" s="164"/>
    </row>
    <row r="503" spans="6:6" x14ac:dyDescent="0.2">
      <c r="F503" s="164"/>
    </row>
    <row r="504" spans="6:6" x14ac:dyDescent="0.2">
      <c r="F504" s="164"/>
    </row>
    <row r="505" spans="6:6" x14ac:dyDescent="0.2">
      <c r="F505" s="164"/>
    </row>
    <row r="506" spans="6:6" x14ac:dyDescent="0.2">
      <c r="F506" s="164"/>
    </row>
    <row r="507" spans="6:6" x14ac:dyDescent="0.2">
      <c r="F507" s="164"/>
    </row>
    <row r="508" spans="6:6" x14ac:dyDescent="0.2">
      <c r="F508" s="164"/>
    </row>
    <row r="509" spans="6:6" x14ac:dyDescent="0.2">
      <c r="F509" s="164"/>
    </row>
    <row r="510" spans="6:6" x14ac:dyDescent="0.2">
      <c r="F510" s="164"/>
    </row>
    <row r="511" spans="6:6" x14ac:dyDescent="0.2">
      <c r="F511" s="164"/>
    </row>
    <row r="512" spans="6:6" x14ac:dyDescent="0.2">
      <c r="F512" s="164"/>
    </row>
    <row r="513" spans="6:6" x14ac:dyDescent="0.2">
      <c r="F513" s="164"/>
    </row>
    <row r="514" spans="6:6" x14ac:dyDescent="0.2">
      <c r="F514" s="164"/>
    </row>
    <row r="515" spans="6:6" x14ac:dyDescent="0.2">
      <c r="F515" s="164"/>
    </row>
    <row r="516" spans="6:6" x14ac:dyDescent="0.2">
      <c r="F516" s="164"/>
    </row>
    <row r="517" spans="6:6" x14ac:dyDescent="0.2">
      <c r="F517" s="164"/>
    </row>
    <row r="518" spans="6:6" x14ac:dyDescent="0.2">
      <c r="F518" s="164"/>
    </row>
    <row r="519" spans="6:6" x14ac:dyDescent="0.2">
      <c r="F519" s="164"/>
    </row>
    <row r="520" spans="6:6" x14ac:dyDescent="0.2">
      <c r="F520" s="164"/>
    </row>
    <row r="521" spans="6:6" x14ac:dyDescent="0.2">
      <c r="F521" s="164"/>
    </row>
    <row r="522" spans="6:6" x14ac:dyDescent="0.2">
      <c r="F522" s="164"/>
    </row>
    <row r="523" spans="6:6" x14ac:dyDescent="0.2">
      <c r="F523" s="164"/>
    </row>
    <row r="524" spans="6:6" x14ac:dyDescent="0.2">
      <c r="F524" s="164"/>
    </row>
    <row r="525" spans="6:6" x14ac:dyDescent="0.2">
      <c r="F525" s="164"/>
    </row>
    <row r="526" spans="6:6" x14ac:dyDescent="0.2">
      <c r="F526" s="164"/>
    </row>
    <row r="527" spans="6:6" x14ac:dyDescent="0.2">
      <c r="F527" s="164"/>
    </row>
    <row r="528" spans="6:6" x14ac:dyDescent="0.2">
      <c r="F528" s="164"/>
    </row>
    <row r="529" spans="6:6" x14ac:dyDescent="0.2">
      <c r="F529" s="164"/>
    </row>
    <row r="530" spans="6:6" x14ac:dyDescent="0.2">
      <c r="F530" s="164"/>
    </row>
    <row r="531" spans="6:6" x14ac:dyDescent="0.2">
      <c r="F531" s="164"/>
    </row>
    <row r="532" spans="6:6" x14ac:dyDescent="0.2">
      <c r="F532" s="164"/>
    </row>
    <row r="533" spans="6:6" x14ac:dyDescent="0.2">
      <c r="F533" s="164"/>
    </row>
    <row r="534" spans="6:6" x14ac:dyDescent="0.2">
      <c r="F534" s="164"/>
    </row>
    <row r="535" spans="6:6" x14ac:dyDescent="0.2">
      <c r="F535" s="164"/>
    </row>
    <row r="536" spans="6:6" x14ac:dyDescent="0.2">
      <c r="F536" s="164"/>
    </row>
    <row r="537" spans="6:6" x14ac:dyDescent="0.2">
      <c r="F537" s="164"/>
    </row>
    <row r="538" spans="6:6" x14ac:dyDescent="0.2">
      <c r="F538" s="164"/>
    </row>
    <row r="539" spans="6:6" x14ac:dyDescent="0.2">
      <c r="F539" s="164"/>
    </row>
    <row r="540" spans="6:6" x14ac:dyDescent="0.2">
      <c r="F540" s="164"/>
    </row>
    <row r="541" spans="6:6" x14ac:dyDescent="0.2">
      <c r="F541" s="164"/>
    </row>
    <row r="542" spans="6:6" x14ac:dyDescent="0.2">
      <c r="F542" s="164"/>
    </row>
    <row r="543" spans="6:6" x14ac:dyDescent="0.2">
      <c r="F543" s="164"/>
    </row>
    <row r="544" spans="6:6" x14ac:dyDescent="0.2">
      <c r="F544" s="164"/>
    </row>
    <row r="545" spans="6:6" x14ac:dyDescent="0.2">
      <c r="F545" s="164"/>
    </row>
    <row r="546" spans="6:6" x14ac:dyDescent="0.2">
      <c r="F546" s="164"/>
    </row>
    <row r="547" spans="6:6" x14ac:dyDescent="0.2">
      <c r="F547" s="164"/>
    </row>
    <row r="548" spans="6:6" x14ac:dyDescent="0.2">
      <c r="F548" s="164"/>
    </row>
    <row r="549" spans="6:6" x14ac:dyDescent="0.2">
      <c r="F549" s="164"/>
    </row>
    <row r="550" spans="6:6" x14ac:dyDescent="0.2">
      <c r="F550" s="164"/>
    </row>
    <row r="551" spans="6:6" x14ac:dyDescent="0.2">
      <c r="F551" s="164"/>
    </row>
    <row r="552" spans="6:6" x14ac:dyDescent="0.2">
      <c r="F552" s="164"/>
    </row>
    <row r="553" spans="6:6" x14ac:dyDescent="0.2">
      <c r="F553" s="164"/>
    </row>
    <row r="554" spans="6:6" x14ac:dyDescent="0.2">
      <c r="F554" s="164"/>
    </row>
    <row r="555" spans="6:6" x14ac:dyDescent="0.2">
      <c r="F555" s="164"/>
    </row>
    <row r="556" spans="6:6" x14ac:dyDescent="0.2">
      <c r="F556" s="164"/>
    </row>
    <row r="557" spans="6:6" x14ac:dyDescent="0.2">
      <c r="F557" s="164"/>
    </row>
    <row r="558" spans="6:6" x14ac:dyDescent="0.2">
      <c r="F558" s="164"/>
    </row>
    <row r="559" spans="6:6" x14ac:dyDescent="0.2">
      <c r="F559" s="164"/>
    </row>
    <row r="560" spans="6:6" x14ac:dyDescent="0.2">
      <c r="F560" s="164"/>
    </row>
    <row r="561" spans="6:6" x14ac:dyDescent="0.2">
      <c r="F561" s="164"/>
    </row>
    <row r="562" spans="6:6" x14ac:dyDescent="0.2">
      <c r="F562" s="164"/>
    </row>
    <row r="563" spans="6:6" x14ac:dyDescent="0.2">
      <c r="F563" s="164"/>
    </row>
    <row r="564" spans="6:6" x14ac:dyDescent="0.2">
      <c r="F564" s="164"/>
    </row>
    <row r="565" spans="6:6" x14ac:dyDescent="0.2">
      <c r="F565" s="164"/>
    </row>
    <row r="566" spans="6:6" x14ac:dyDescent="0.2">
      <c r="F566" s="164"/>
    </row>
    <row r="567" spans="6:6" x14ac:dyDescent="0.2">
      <c r="F567" s="164"/>
    </row>
    <row r="568" spans="6:6" x14ac:dyDescent="0.2">
      <c r="F568" s="164"/>
    </row>
    <row r="569" spans="6:6" x14ac:dyDescent="0.2">
      <c r="F569" s="164"/>
    </row>
    <row r="570" spans="6:6" x14ac:dyDescent="0.2">
      <c r="F570" s="164"/>
    </row>
    <row r="571" spans="6:6" x14ac:dyDescent="0.2">
      <c r="F571" s="164"/>
    </row>
    <row r="572" spans="6:6" x14ac:dyDescent="0.2">
      <c r="F572" s="164"/>
    </row>
    <row r="573" spans="6:6" x14ac:dyDescent="0.2">
      <c r="F573" s="164"/>
    </row>
    <row r="574" spans="6:6" x14ac:dyDescent="0.2">
      <c r="F574" s="164"/>
    </row>
    <row r="575" spans="6:6" x14ac:dyDescent="0.2">
      <c r="F575" s="164"/>
    </row>
    <row r="576" spans="6:6" x14ac:dyDescent="0.2">
      <c r="F576" s="164"/>
    </row>
    <row r="577" spans="6:6" x14ac:dyDescent="0.2">
      <c r="F577" s="164"/>
    </row>
    <row r="578" spans="6:6" x14ac:dyDescent="0.2">
      <c r="F578" s="164"/>
    </row>
    <row r="579" spans="6:6" x14ac:dyDescent="0.2">
      <c r="F579" s="164"/>
    </row>
    <row r="580" spans="6:6" x14ac:dyDescent="0.2">
      <c r="F580" s="164"/>
    </row>
    <row r="581" spans="6:6" x14ac:dyDescent="0.2">
      <c r="F581" s="164"/>
    </row>
    <row r="582" spans="6:6" x14ac:dyDescent="0.2">
      <c r="F582" s="164"/>
    </row>
    <row r="583" spans="6:6" x14ac:dyDescent="0.2">
      <c r="F583" s="164"/>
    </row>
    <row r="584" spans="6:6" x14ac:dyDescent="0.2">
      <c r="F584" s="164"/>
    </row>
    <row r="585" spans="6:6" x14ac:dyDescent="0.2">
      <c r="F585" s="164"/>
    </row>
    <row r="586" spans="6:6" x14ac:dyDescent="0.2">
      <c r="F586" s="164"/>
    </row>
    <row r="587" spans="6:6" x14ac:dyDescent="0.2">
      <c r="F587" s="164"/>
    </row>
    <row r="588" spans="6:6" x14ac:dyDescent="0.2">
      <c r="F588" s="164"/>
    </row>
    <row r="589" spans="6:6" x14ac:dyDescent="0.2">
      <c r="F589" s="164"/>
    </row>
    <row r="590" spans="6:6" x14ac:dyDescent="0.2">
      <c r="F590" s="164"/>
    </row>
    <row r="591" spans="6:6" x14ac:dyDescent="0.2">
      <c r="F591" s="164"/>
    </row>
    <row r="592" spans="6:6" x14ac:dyDescent="0.2">
      <c r="F592" s="164"/>
    </row>
    <row r="593" spans="6:6" x14ac:dyDescent="0.2">
      <c r="F593" s="164"/>
    </row>
    <row r="594" spans="6:6" x14ac:dyDescent="0.2">
      <c r="F594" s="164"/>
    </row>
    <row r="595" spans="6:6" x14ac:dyDescent="0.2">
      <c r="F595" s="164"/>
    </row>
    <row r="596" spans="6:6" x14ac:dyDescent="0.2">
      <c r="F596" s="164"/>
    </row>
    <row r="597" spans="6:6" x14ac:dyDescent="0.2">
      <c r="F597" s="164"/>
    </row>
    <row r="598" spans="6:6" x14ac:dyDescent="0.2">
      <c r="F598" s="164"/>
    </row>
    <row r="599" spans="6:6" x14ac:dyDescent="0.2">
      <c r="F599" s="164"/>
    </row>
    <row r="600" spans="6:6" x14ac:dyDescent="0.2">
      <c r="F600" s="164"/>
    </row>
    <row r="601" spans="6:6" x14ac:dyDescent="0.2">
      <c r="F601" s="164"/>
    </row>
    <row r="602" spans="6:6" x14ac:dyDescent="0.2">
      <c r="F602" s="164"/>
    </row>
    <row r="603" spans="6:6" x14ac:dyDescent="0.2">
      <c r="F603" s="164"/>
    </row>
    <row r="604" spans="6:6" x14ac:dyDescent="0.2">
      <c r="F604" s="164"/>
    </row>
    <row r="605" spans="6:6" x14ac:dyDescent="0.2">
      <c r="F605" s="164"/>
    </row>
    <row r="606" spans="6:6" x14ac:dyDescent="0.2">
      <c r="F606" s="164"/>
    </row>
    <row r="607" spans="6:6" x14ac:dyDescent="0.2">
      <c r="F607" s="164"/>
    </row>
    <row r="608" spans="6:6" x14ac:dyDescent="0.2">
      <c r="F608" s="164"/>
    </row>
    <row r="609" spans="6:6" x14ac:dyDescent="0.2">
      <c r="F609" s="164"/>
    </row>
    <row r="610" spans="6:6" x14ac:dyDescent="0.2">
      <c r="F610" s="164"/>
    </row>
    <row r="611" spans="6:6" x14ac:dyDescent="0.2">
      <c r="F611" s="164"/>
    </row>
    <row r="612" spans="6:6" x14ac:dyDescent="0.2">
      <c r="F612" s="164"/>
    </row>
    <row r="613" spans="6:6" x14ac:dyDescent="0.2">
      <c r="F613" s="164"/>
    </row>
    <row r="614" spans="6:6" x14ac:dyDescent="0.2">
      <c r="F614" s="164"/>
    </row>
    <row r="615" spans="6:6" x14ac:dyDescent="0.2">
      <c r="F615" s="164"/>
    </row>
    <row r="616" spans="6:6" x14ac:dyDescent="0.2">
      <c r="F616" s="164"/>
    </row>
    <row r="617" spans="6:6" x14ac:dyDescent="0.2">
      <c r="F617" s="164"/>
    </row>
    <row r="618" spans="6:6" x14ac:dyDescent="0.2">
      <c r="F618" s="164"/>
    </row>
    <row r="619" spans="6:6" x14ac:dyDescent="0.2">
      <c r="F619" s="164"/>
    </row>
    <row r="620" spans="6:6" x14ac:dyDescent="0.2">
      <c r="F620" s="164"/>
    </row>
    <row r="621" spans="6:6" x14ac:dyDescent="0.2">
      <c r="F621" s="164"/>
    </row>
    <row r="622" spans="6:6" x14ac:dyDescent="0.2">
      <c r="F622" s="164"/>
    </row>
    <row r="623" spans="6:6" x14ac:dyDescent="0.2">
      <c r="F623" s="164"/>
    </row>
    <row r="624" spans="6:6" x14ac:dyDescent="0.2">
      <c r="F624" s="164"/>
    </row>
    <row r="625" spans="6:6" x14ac:dyDescent="0.2">
      <c r="F625" s="164"/>
    </row>
    <row r="626" spans="6:6" x14ac:dyDescent="0.2">
      <c r="F626" s="164"/>
    </row>
    <row r="627" spans="6:6" x14ac:dyDescent="0.2">
      <c r="F627" s="164"/>
    </row>
    <row r="628" spans="6:6" x14ac:dyDescent="0.2">
      <c r="F628" s="164"/>
    </row>
    <row r="629" spans="6:6" x14ac:dyDescent="0.2">
      <c r="F629" s="164"/>
    </row>
    <row r="630" spans="6:6" x14ac:dyDescent="0.2">
      <c r="F630" s="164"/>
    </row>
    <row r="631" spans="6:6" x14ac:dyDescent="0.2">
      <c r="F631" s="164"/>
    </row>
    <row r="632" spans="6:6" x14ac:dyDescent="0.2">
      <c r="F632" s="164"/>
    </row>
    <row r="633" spans="6:6" x14ac:dyDescent="0.2">
      <c r="F633" s="164"/>
    </row>
    <row r="634" spans="6:6" x14ac:dyDescent="0.2">
      <c r="F634" s="164"/>
    </row>
    <row r="635" spans="6:6" x14ac:dyDescent="0.2">
      <c r="F635" s="164"/>
    </row>
    <row r="636" spans="6:6" x14ac:dyDescent="0.2">
      <c r="F636" s="164"/>
    </row>
    <row r="637" spans="6:6" x14ac:dyDescent="0.2">
      <c r="F637" s="164"/>
    </row>
    <row r="638" spans="6:6" x14ac:dyDescent="0.2">
      <c r="F638" s="164"/>
    </row>
    <row r="639" spans="6:6" x14ac:dyDescent="0.2">
      <c r="F639" s="164"/>
    </row>
    <row r="640" spans="6:6" x14ac:dyDescent="0.2">
      <c r="F640" s="164"/>
    </row>
    <row r="641" spans="6:6" x14ac:dyDescent="0.2">
      <c r="F641" s="164"/>
    </row>
    <row r="642" spans="6:6" x14ac:dyDescent="0.2">
      <c r="F642" s="164"/>
    </row>
    <row r="643" spans="6:6" x14ac:dyDescent="0.2">
      <c r="F643" s="164"/>
    </row>
    <row r="644" spans="6:6" x14ac:dyDescent="0.2">
      <c r="F644" s="164"/>
    </row>
    <row r="645" spans="6:6" x14ac:dyDescent="0.2">
      <c r="F645" s="164"/>
    </row>
    <row r="646" spans="6:6" x14ac:dyDescent="0.2">
      <c r="F646" s="164"/>
    </row>
    <row r="647" spans="6:6" x14ac:dyDescent="0.2">
      <c r="F647" s="164"/>
    </row>
    <row r="648" spans="6:6" x14ac:dyDescent="0.2">
      <c r="F648" s="164"/>
    </row>
    <row r="649" spans="6:6" x14ac:dyDescent="0.2">
      <c r="F649" s="164"/>
    </row>
    <row r="650" spans="6:6" x14ac:dyDescent="0.2">
      <c r="F650" s="164"/>
    </row>
    <row r="651" spans="6:6" x14ac:dyDescent="0.2">
      <c r="F651" s="164"/>
    </row>
    <row r="652" spans="6:6" x14ac:dyDescent="0.2">
      <c r="F652" s="164"/>
    </row>
    <row r="653" spans="6:6" x14ac:dyDescent="0.2">
      <c r="F653" s="164"/>
    </row>
    <row r="654" spans="6:6" x14ac:dyDescent="0.2">
      <c r="F654" s="164"/>
    </row>
    <row r="655" spans="6:6" x14ac:dyDescent="0.2">
      <c r="F655" s="164"/>
    </row>
    <row r="656" spans="6:6" x14ac:dyDescent="0.2">
      <c r="F656" s="164"/>
    </row>
    <row r="657" spans="6:6" x14ac:dyDescent="0.2">
      <c r="F657" s="164"/>
    </row>
    <row r="658" spans="6:6" x14ac:dyDescent="0.2">
      <c r="F658" s="164"/>
    </row>
    <row r="659" spans="6:6" x14ac:dyDescent="0.2">
      <c r="F659" s="164"/>
    </row>
    <row r="660" spans="6:6" x14ac:dyDescent="0.2">
      <c r="F660" s="164"/>
    </row>
    <row r="661" spans="6:6" x14ac:dyDescent="0.2">
      <c r="F661" s="164"/>
    </row>
    <row r="662" spans="6:6" x14ac:dyDescent="0.2">
      <c r="F662" s="164"/>
    </row>
    <row r="663" spans="6:6" x14ac:dyDescent="0.2">
      <c r="F663" s="164"/>
    </row>
    <row r="664" spans="6:6" x14ac:dyDescent="0.2">
      <c r="F664" s="164"/>
    </row>
    <row r="665" spans="6:6" x14ac:dyDescent="0.2">
      <c r="F665" s="164"/>
    </row>
    <row r="666" spans="6:6" x14ac:dyDescent="0.2">
      <c r="F666" s="164"/>
    </row>
    <row r="667" spans="6:6" x14ac:dyDescent="0.2">
      <c r="F667" s="164"/>
    </row>
    <row r="668" spans="6:6" x14ac:dyDescent="0.2">
      <c r="F668" s="164"/>
    </row>
    <row r="669" spans="6:6" x14ac:dyDescent="0.2">
      <c r="F669" s="164"/>
    </row>
    <row r="670" spans="6:6" x14ac:dyDescent="0.2">
      <c r="F670" s="164"/>
    </row>
    <row r="671" spans="6:6" x14ac:dyDescent="0.2">
      <c r="F671" s="164"/>
    </row>
    <row r="672" spans="6:6" x14ac:dyDescent="0.2">
      <c r="F672" s="164"/>
    </row>
    <row r="673" spans="6:6" x14ac:dyDescent="0.2">
      <c r="F673" s="164"/>
    </row>
    <row r="674" spans="6:6" x14ac:dyDescent="0.2">
      <c r="F674" s="164"/>
    </row>
    <row r="675" spans="6:6" x14ac:dyDescent="0.2">
      <c r="F675" s="164"/>
    </row>
    <row r="676" spans="6:6" x14ac:dyDescent="0.2">
      <c r="F676" s="164"/>
    </row>
    <row r="677" spans="6:6" x14ac:dyDescent="0.2">
      <c r="F677" s="164"/>
    </row>
    <row r="678" spans="6:6" x14ac:dyDescent="0.2">
      <c r="F678" s="164"/>
    </row>
    <row r="679" spans="6:6" x14ac:dyDescent="0.2">
      <c r="F679" s="164"/>
    </row>
    <row r="680" spans="6:6" x14ac:dyDescent="0.2">
      <c r="F680" s="164"/>
    </row>
    <row r="681" spans="6:6" x14ac:dyDescent="0.2">
      <c r="F681" s="164"/>
    </row>
    <row r="682" spans="6:6" x14ac:dyDescent="0.2">
      <c r="F682" s="164"/>
    </row>
    <row r="683" spans="6:6" x14ac:dyDescent="0.2">
      <c r="F683" s="164"/>
    </row>
    <row r="684" spans="6:6" x14ac:dyDescent="0.2">
      <c r="F684" s="164"/>
    </row>
    <row r="685" spans="6:6" x14ac:dyDescent="0.2">
      <c r="F685" s="164"/>
    </row>
    <row r="686" spans="6:6" x14ac:dyDescent="0.2">
      <c r="F686" s="164"/>
    </row>
    <row r="687" spans="6:6" x14ac:dyDescent="0.2">
      <c r="F687" s="164"/>
    </row>
    <row r="688" spans="6:6" x14ac:dyDescent="0.2">
      <c r="F688" s="164"/>
    </row>
    <row r="689" spans="6:6" x14ac:dyDescent="0.2">
      <c r="F689" s="164"/>
    </row>
    <row r="690" spans="6:6" x14ac:dyDescent="0.2">
      <c r="F690" s="164"/>
    </row>
    <row r="691" spans="6:6" x14ac:dyDescent="0.2">
      <c r="F691" s="164"/>
    </row>
    <row r="692" spans="6:6" x14ac:dyDescent="0.2">
      <c r="F692" s="164"/>
    </row>
    <row r="693" spans="6:6" x14ac:dyDescent="0.2">
      <c r="F693" s="164"/>
    </row>
    <row r="694" spans="6:6" x14ac:dyDescent="0.2">
      <c r="F694" s="164"/>
    </row>
    <row r="695" spans="6:6" x14ac:dyDescent="0.2">
      <c r="F695" s="164"/>
    </row>
    <row r="696" spans="6:6" x14ac:dyDescent="0.2">
      <c r="F696" s="164"/>
    </row>
    <row r="697" spans="6:6" x14ac:dyDescent="0.2">
      <c r="F697" s="164"/>
    </row>
    <row r="698" spans="6:6" x14ac:dyDescent="0.2">
      <c r="F698" s="164"/>
    </row>
    <row r="699" spans="6:6" x14ac:dyDescent="0.2">
      <c r="F699" s="164"/>
    </row>
    <row r="700" spans="6:6" x14ac:dyDescent="0.2">
      <c r="F700" s="164"/>
    </row>
    <row r="701" spans="6:6" x14ac:dyDescent="0.2">
      <c r="F701" s="164"/>
    </row>
    <row r="702" spans="6:6" x14ac:dyDescent="0.2">
      <c r="F702" s="164"/>
    </row>
    <row r="703" spans="6:6" x14ac:dyDescent="0.2">
      <c r="F703" s="164"/>
    </row>
    <row r="704" spans="6:6" x14ac:dyDescent="0.2">
      <c r="F704" s="164"/>
    </row>
    <row r="705" spans="6:6" x14ac:dyDescent="0.2">
      <c r="F705" s="164"/>
    </row>
    <row r="706" spans="6:6" x14ac:dyDescent="0.2">
      <c r="F706" s="164"/>
    </row>
    <row r="707" spans="6:6" x14ac:dyDescent="0.2">
      <c r="F707" s="164"/>
    </row>
    <row r="708" spans="6:6" x14ac:dyDescent="0.2">
      <c r="F708" s="164"/>
    </row>
    <row r="709" spans="6:6" x14ac:dyDescent="0.2">
      <c r="F709" s="164"/>
    </row>
    <row r="710" spans="6:6" x14ac:dyDescent="0.2">
      <c r="F710" s="164"/>
    </row>
    <row r="711" spans="6:6" x14ac:dyDescent="0.2">
      <c r="F711" s="164"/>
    </row>
    <row r="712" spans="6:6" x14ac:dyDescent="0.2">
      <c r="F712" s="164"/>
    </row>
    <row r="713" spans="6:6" x14ac:dyDescent="0.2">
      <c r="F713" s="164"/>
    </row>
    <row r="714" spans="6:6" x14ac:dyDescent="0.2">
      <c r="F714" s="164"/>
    </row>
    <row r="715" spans="6:6" x14ac:dyDescent="0.2">
      <c r="F715" s="164"/>
    </row>
    <row r="716" spans="6:6" x14ac:dyDescent="0.2">
      <c r="F716" s="164"/>
    </row>
    <row r="717" spans="6:6" x14ac:dyDescent="0.2">
      <c r="F717" s="164"/>
    </row>
    <row r="718" spans="6:6" x14ac:dyDescent="0.2">
      <c r="F718" s="164"/>
    </row>
    <row r="719" spans="6:6" x14ac:dyDescent="0.2">
      <c r="F719" s="164"/>
    </row>
    <row r="720" spans="6:6" x14ac:dyDescent="0.2">
      <c r="F720" s="164"/>
    </row>
    <row r="721" spans="6:6" x14ac:dyDescent="0.2">
      <c r="F721" s="164"/>
    </row>
    <row r="722" spans="6:6" x14ac:dyDescent="0.2">
      <c r="F722" s="164"/>
    </row>
    <row r="723" spans="6:6" x14ac:dyDescent="0.2">
      <c r="F723" s="164"/>
    </row>
    <row r="724" spans="6:6" x14ac:dyDescent="0.2">
      <c r="F724" s="164"/>
    </row>
    <row r="725" spans="6:6" x14ac:dyDescent="0.2">
      <c r="F725" s="164"/>
    </row>
    <row r="726" spans="6:6" x14ac:dyDescent="0.2">
      <c r="F726" s="164"/>
    </row>
    <row r="727" spans="6:6" x14ac:dyDescent="0.2">
      <c r="F727" s="164"/>
    </row>
    <row r="728" spans="6:6" x14ac:dyDescent="0.2">
      <c r="F728" s="164"/>
    </row>
    <row r="729" spans="6:6" x14ac:dyDescent="0.2">
      <c r="F729" s="164"/>
    </row>
    <row r="730" spans="6:6" x14ac:dyDescent="0.2">
      <c r="F730" s="164"/>
    </row>
    <row r="731" spans="6:6" x14ac:dyDescent="0.2">
      <c r="F731" s="164"/>
    </row>
    <row r="732" spans="6:6" x14ac:dyDescent="0.2">
      <c r="F732" s="164"/>
    </row>
    <row r="733" spans="6:6" x14ac:dyDescent="0.2">
      <c r="F733" s="164"/>
    </row>
    <row r="734" spans="6:6" x14ac:dyDescent="0.2">
      <c r="F734" s="164"/>
    </row>
    <row r="735" spans="6:6" x14ac:dyDescent="0.2">
      <c r="F735" s="164"/>
    </row>
    <row r="736" spans="6:6" x14ac:dyDescent="0.2">
      <c r="F736" s="164"/>
    </row>
    <row r="737" spans="6:6" x14ac:dyDescent="0.2">
      <c r="F737" s="164"/>
    </row>
    <row r="738" spans="6:6" x14ac:dyDescent="0.2">
      <c r="F738" s="164"/>
    </row>
    <row r="739" spans="6:6" x14ac:dyDescent="0.2">
      <c r="F739" s="164"/>
    </row>
    <row r="740" spans="6:6" x14ac:dyDescent="0.2">
      <c r="F740" s="164"/>
    </row>
    <row r="741" spans="6:6" x14ac:dyDescent="0.2">
      <c r="F741" s="164"/>
    </row>
    <row r="742" spans="6:6" x14ac:dyDescent="0.2">
      <c r="F742" s="164"/>
    </row>
    <row r="743" spans="6:6" x14ac:dyDescent="0.2">
      <c r="F743" s="164"/>
    </row>
    <row r="744" spans="6:6" x14ac:dyDescent="0.2">
      <c r="F744" s="164"/>
    </row>
    <row r="745" spans="6:6" x14ac:dyDescent="0.2">
      <c r="F745" s="164"/>
    </row>
    <row r="746" spans="6:6" x14ac:dyDescent="0.2">
      <c r="F746" s="164"/>
    </row>
    <row r="747" spans="6:6" x14ac:dyDescent="0.2">
      <c r="F747" s="164"/>
    </row>
    <row r="748" spans="6:6" x14ac:dyDescent="0.2">
      <c r="F748" s="164"/>
    </row>
    <row r="749" spans="6:6" x14ac:dyDescent="0.2">
      <c r="F749" s="164"/>
    </row>
    <row r="750" spans="6:6" x14ac:dyDescent="0.2">
      <c r="F750" s="164"/>
    </row>
    <row r="751" spans="6:6" x14ac:dyDescent="0.2">
      <c r="F751" s="164"/>
    </row>
    <row r="752" spans="6:6" x14ac:dyDescent="0.2">
      <c r="F752" s="164"/>
    </row>
    <row r="753" spans="6:6" x14ac:dyDescent="0.2">
      <c r="F753" s="164"/>
    </row>
    <row r="754" spans="6:6" x14ac:dyDescent="0.2">
      <c r="F754" s="164"/>
    </row>
    <row r="755" spans="6:6" x14ac:dyDescent="0.2">
      <c r="F755" s="164"/>
    </row>
    <row r="756" spans="6:6" x14ac:dyDescent="0.2">
      <c r="F756" s="164"/>
    </row>
    <row r="757" spans="6:6" x14ac:dyDescent="0.2">
      <c r="F757" s="164"/>
    </row>
    <row r="758" spans="6:6" x14ac:dyDescent="0.2">
      <c r="F758" s="164"/>
    </row>
    <row r="759" spans="6:6" x14ac:dyDescent="0.2">
      <c r="F759" s="164"/>
    </row>
    <row r="760" spans="6:6" x14ac:dyDescent="0.2">
      <c r="F760" s="164"/>
    </row>
    <row r="761" spans="6:6" x14ac:dyDescent="0.2">
      <c r="F761" s="164"/>
    </row>
    <row r="762" spans="6:6" x14ac:dyDescent="0.2">
      <c r="F762" s="164"/>
    </row>
    <row r="763" spans="6:6" x14ac:dyDescent="0.2">
      <c r="F763" s="164"/>
    </row>
    <row r="764" spans="6:6" x14ac:dyDescent="0.2">
      <c r="F764" s="164"/>
    </row>
    <row r="765" spans="6:6" x14ac:dyDescent="0.2">
      <c r="F765" s="164"/>
    </row>
    <row r="766" spans="6:6" x14ac:dyDescent="0.2">
      <c r="F766" s="164"/>
    </row>
    <row r="767" spans="6:6" x14ac:dyDescent="0.2">
      <c r="F767" s="164"/>
    </row>
    <row r="768" spans="6:6" x14ac:dyDescent="0.2">
      <c r="F768" s="164"/>
    </row>
    <row r="769" spans="6:6" x14ac:dyDescent="0.2">
      <c r="F769" s="164"/>
    </row>
    <row r="770" spans="6:6" x14ac:dyDescent="0.2">
      <c r="F770" s="164"/>
    </row>
    <row r="771" spans="6:6" x14ac:dyDescent="0.2">
      <c r="F771" s="164"/>
    </row>
    <row r="772" spans="6:6" x14ac:dyDescent="0.2">
      <c r="F772" s="164"/>
    </row>
    <row r="773" spans="6:6" x14ac:dyDescent="0.2">
      <c r="F773" s="164"/>
    </row>
    <row r="774" spans="6:6" x14ac:dyDescent="0.2">
      <c r="F774" s="164"/>
    </row>
    <row r="775" spans="6:6" x14ac:dyDescent="0.2">
      <c r="F775" s="164"/>
    </row>
    <row r="776" spans="6:6" x14ac:dyDescent="0.2">
      <c r="F776" s="164"/>
    </row>
    <row r="777" spans="6:6" x14ac:dyDescent="0.2">
      <c r="F777" s="164"/>
    </row>
    <row r="778" spans="6:6" x14ac:dyDescent="0.2">
      <c r="F778" s="164"/>
    </row>
    <row r="779" spans="6:6" x14ac:dyDescent="0.2">
      <c r="F779" s="164"/>
    </row>
    <row r="780" spans="6:6" x14ac:dyDescent="0.2">
      <c r="F780" s="164"/>
    </row>
    <row r="781" spans="6:6" x14ac:dyDescent="0.2">
      <c r="F781" s="164"/>
    </row>
    <row r="782" spans="6:6" x14ac:dyDescent="0.2">
      <c r="F782" s="164"/>
    </row>
    <row r="783" spans="6:6" x14ac:dyDescent="0.2">
      <c r="F783" s="164"/>
    </row>
    <row r="784" spans="6:6" x14ac:dyDescent="0.2">
      <c r="F784" s="164"/>
    </row>
    <row r="785" spans="6:6" x14ac:dyDescent="0.2">
      <c r="F785" s="164"/>
    </row>
    <row r="786" spans="6:6" x14ac:dyDescent="0.2">
      <c r="F786" s="164"/>
    </row>
    <row r="787" spans="6:6" x14ac:dyDescent="0.2">
      <c r="F787" s="164"/>
    </row>
    <row r="788" spans="6:6" x14ac:dyDescent="0.2">
      <c r="F788" s="164"/>
    </row>
    <row r="789" spans="6:6" x14ac:dyDescent="0.2">
      <c r="F789" s="164"/>
    </row>
    <row r="790" spans="6:6" x14ac:dyDescent="0.2">
      <c r="F790" s="164"/>
    </row>
    <row r="791" spans="6:6" x14ac:dyDescent="0.2">
      <c r="F791" s="164"/>
    </row>
    <row r="792" spans="6:6" x14ac:dyDescent="0.2">
      <c r="F792" s="164"/>
    </row>
    <row r="793" spans="6:6" x14ac:dyDescent="0.2">
      <c r="F793" s="164"/>
    </row>
    <row r="794" spans="6:6" x14ac:dyDescent="0.2">
      <c r="F794" s="164"/>
    </row>
    <row r="795" spans="6:6" x14ac:dyDescent="0.2">
      <c r="F795" s="164"/>
    </row>
    <row r="796" spans="6:6" x14ac:dyDescent="0.2">
      <c r="F796" s="164"/>
    </row>
    <row r="797" spans="6:6" x14ac:dyDescent="0.2">
      <c r="F797" s="164"/>
    </row>
    <row r="798" spans="6:6" x14ac:dyDescent="0.2">
      <c r="F798" s="164"/>
    </row>
    <row r="799" spans="6:6" x14ac:dyDescent="0.2">
      <c r="F799" s="164"/>
    </row>
    <row r="800" spans="6:6" x14ac:dyDescent="0.2">
      <c r="F800" s="164"/>
    </row>
    <row r="801" spans="6:6" x14ac:dyDescent="0.2">
      <c r="F801" s="164"/>
    </row>
    <row r="802" spans="6:6" x14ac:dyDescent="0.2">
      <c r="F802" s="164"/>
    </row>
    <row r="803" spans="6:6" x14ac:dyDescent="0.2">
      <c r="F803" s="164"/>
    </row>
    <row r="804" spans="6:6" x14ac:dyDescent="0.2">
      <c r="F804" s="164"/>
    </row>
    <row r="805" spans="6:6" x14ac:dyDescent="0.2">
      <c r="F805" s="164"/>
    </row>
    <row r="806" spans="6:6" x14ac:dyDescent="0.2">
      <c r="F806" s="164"/>
    </row>
    <row r="807" spans="6:6" x14ac:dyDescent="0.2">
      <c r="F807" s="164"/>
    </row>
    <row r="808" spans="6:6" x14ac:dyDescent="0.2">
      <c r="F808" s="164"/>
    </row>
    <row r="809" spans="6:6" x14ac:dyDescent="0.2">
      <c r="F809" s="164"/>
    </row>
    <row r="810" spans="6:6" x14ac:dyDescent="0.2">
      <c r="F810" s="164"/>
    </row>
    <row r="811" spans="6:6" x14ac:dyDescent="0.2">
      <c r="F811" s="164"/>
    </row>
    <row r="812" spans="6:6" x14ac:dyDescent="0.2">
      <c r="F812" s="164"/>
    </row>
    <row r="813" spans="6:6" x14ac:dyDescent="0.2">
      <c r="F813" s="164"/>
    </row>
    <row r="814" spans="6:6" x14ac:dyDescent="0.2">
      <c r="F814" s="164"/>
    </row>
    <row r="815" spans="6:6" x14ac:dyDescent="0.2">
      <c r="F815" s="164"/>
    </row>
    <row r="816" spans="6:6" x14ac:dyDescent="0.2">
      <c r="F816" s="164"/>
    </row>
    <row r="817" spans="6:6" x14ac:dyDescent="0.2">
      <c r="F817" s="164"/>
    </row>
    <row r="818" spans="6:6" x14ac:dyDescent="0.2">
      <c r="F818" s="164"/>
    </row>
    <row r="819" spans="6:6" x14ac:dyDescent="0.2">
      <c r="F819" s="164"/>
    </row>
    <row r="820" spans="6:6" x14ac:dyDescent="0.2">
      <c r="F820" s="164"/>
    </row>
    <row r="821" spans="6:6" x14ac:dyDescent="0.2">
      <c r="F821" s="164"/>
    </row>
    <row r="822" spans="6:6" x14ac:dyDescent="0.2">
      <c r="F822" s="164"/>
    </row>
    <row r="823" spans="6:6" x14ac:dyDescent="0.2">
      <c r="F823" s="164"/>
    </row>
    <row r="824" spans="6:6" x14ac:dyDescent="0.2">
      <c r="F824" s="164"/>
    </row>
    <row r="825" spans="6:6" x14ac:dyDescent="0.2">
      <c r="F825" s="164"/>
    </row>
    <row r="826" spans="6:6" x14ac:dyDescent="0.2">
      <c r="F826" s="164"/>
    </row>
    <row r="827" spans="6:6" x14ac:dyDescent="0.2">
      <c r="F827" s="164"/>
    </row>
    <row r="828" spans="6:6" x14ac:dyDescent="0.2">
      <c r="F828" s="164"/>
    </row>
    <row r="829" spans="6:6" x14ac:dyDescent="0.2">
      <c r="F829" s="164"/>
    </row>
    <row r="830" spans="6:6" x14ac:dyDescent="0.2">
      <c r="F830" s="164"/>
    </row>
    <row r="831" spans="6:6" x14ac:dyDescent="0.2">
      <c r="F831" s="164"/>
    </row>
    <row r="832" spans="6:6" x14ac:dyDescent="0.2">
      <c r="F832" s="164"/>
    </row>
    <row r="833" spans="6:6" x14ac:dyDescent="0.2">
      <c r="F833" s="164"/>
    </row>
    <row r="834" spans="6:6" x14ac:dyDescent="0.2">
      <c r="F834" s="164"/>
    </row>
    <row r="835" spans="6:6" x14ac:dyDescent="0.2">
      <c r="F835" s="164"/>
    </row>
    <row r="836" spans="6:6" x14ac:dyDescent="0.2">
      <c r="F836" s="164"/>
    </row>
    <row r="837" spans="6:6" x14ac:dyDescent="0.2">
      <c r="F837" s="164"/>
    </row>
    <row r="838" spans="6:6" x14ac:dyDescent="0.2">
      <c r="F838" s="164"/>
    </row>
    <row r="839" spans="6:6" x14ac:dyDescent="0.2">
      <c r="F839" s="164"/>
    </row>
    <row r="840" spans="6:6" x14ac:dyDescent="0.2">
      <c r="F840" s="164"/>
    </row>
    <row r="841" spans="6:6" x14ac:dyDescent="0.2">
      <c r="F841" s="164"/>
    </row>
    <row r="842" spans="6:6" x14ac:dyDescent="0.2">
      <c r="F842" s="164"/>
    </row>
    <row r="843" spans="6:6" x14ac:dyDescent="0.2">
      <c r="F843" s="164"/>
    </row>
    <row r="844" spans="6:6" x14ac:dyDescent="0.2">
      <c r="F844" s="164"/>
    </row>
    <row r="845" spans="6:6" x14ac:dyDescent="0.2">
      <c r="F845" s="164"/>
    </row>
    <row r="846" spans="6:6" x14ac:dyDescent="0.2">
      <c r="F846" s="164"/>
    </row>
    <row r="847" spans="6:6" x14ac:dyDescent="0.2">
      <c r="F847" s="164"/>
    </row>
    <row r="848" spans="6:6" x14ac:dyDescent="0.2">
      <c r="F848" s="164"/>
    </row>
    <row r="849" spans="6:6" x14ac:dyDescent="0.2">
      <c r="F849" s="164"/>
    </row>
    <row r="850" spans="6:6" x14ac:dyDescent="0.2">
      <c r="F850" s="164"/>
    </row>
    <row r="851" spans="6:6" x14ac:dyDescent="0.2">
      <c r="F851" s="164"/>
    </row>
    <row r="852" spans="6:6" x14ac:dyDescent="0.2">
      <c r="F852" s="164"/>
    </row>
    <row r="853" spans="6:6" x14ac:dyDescent="0.2">
      <c r="F853" s="164"/>
    </row>
    <row r="854" spans="6:6" x14ac:dyDescent="0.2">
      <c r="F854" s="164"/>
    </row>
    <row r="855" spans="6:6" x14ac:dyDescent="0.2">
      <c r="F855" s="164"/>
    </row>
    <row r="856" spans="6:6" x14ac:dyDescent="0.2">
      <c r="F856" s="164"/>
    </row>
    <row r="857" spans="6:6" x14ac:dyDescent="0.2">
      <c r="F857" s="164"/>
    </row>
    <row r="858" spans="6:6" x14ac:dyDescent="0.2">
      <c r="F858" s="164"/>
    </row>
    <row r="859" spans="6:6" x14ac:dyDescent="0.2">
      <c r="F859" s="164"/>
    </row>
    <row r="860" spans="6:6" x14ac:dyDescent="0.2">
      <c r="F860" s="164"/>
    </row>
    <row r="861" spans="6:6" x14ac:dyDescent="0.2">
      <c r="F861" s="164"/>
    </row>
    <row r="862" spans="6:6" x14ac:dyDescent="0.2">
      <c r="F862" s="164"/>
    </row>
    <row r="863" spans="6:6" x14ac:dyDescent="0.2">
      <c r="F863" s="164"/>
    </row>
    <row r="864" spans="6:6" x14ac:dyDescent="0.2">
      <c r="F864" s="164"/>
    </row>
    <row r="865" spans="6:6" x14ac:dyDescent="0.2">
      <c r="F865" s="164"/>
    </row>
    <row r="866" spans="6:6" x14ac:dyDescent="0.2">
      <c r="F866" s="164"/>
    </row>
    <row r="867" spans="6:6" x14ac:dyDescent="0.2">
      <c r="F867" s="164"/>
    </row>
    <row r="868" spans="6:6" x14ac:dyDescent="0.2">
      <c r="F868" s="164"/>
    </row>
    <row r="869" spans="6:6" x14ac:dyDescent="0.2">
      <c r="F869" s="164"/>
    </row>
    <row r="870" spans="6:6" x14ac:dyDescent="0.2">
      <c r="F870" s="164"/>
    </row>
    <row r="871" spans="6:6" x14ac:dyDescent="0.2">
      <c r="F871" s="164"/>
    </row>
    <row r="872" spans="6:6" x14ac:dyDescent="0.2">
      <c r="F872" s="164"/>
    </row>
    <row r="873" spans="6:6" x14ac:dyDescent="0.2">
      <c r="F873" s="164"/>
    </row>
    <row r="874" spans="6:6" x14ac:dyDescent="0.2">
      <c r="F874" s="164"/>
    </row>
    <row r="875" spans="6:6" x14ac:dyDescent="0.2">
      <c r="F875" s="164"/>
    </row>
    <row r="876" spans="6:6" x14ac:dyDescent="0.2">
      <c r="F876" s="164"/>
    </row>
    <row r="877" spans="6:6" x14ac:dyDescent="0.2">
      <c r="F877" s="164"/>
    </row>
    <row r="878" spans="6:6" x14ac:dyDescent="0.2">
      <c r="F878" s="164"/>
    </row>
    <row r="879" spans="6:6" x14ac:dyDescent="0.2">
      <c r="F879" s="164"/>
    </row>
    <row r="880" spans="6:6" x14ac:dyDescent="0.2">
      <c r="F880" s="164"/>
    </row>
    <row r="881" spans="6:6" x14ac:dyDescent="0.2">
      <c r="F881" s="164"/>
    </row>
    <row r="882" spans="6:6" x14ac:dyDescent="0.2">
      <c r="F882" s="164"/>
    </row>
    <row r="883" spans="6:6" x14ac:dyDescent="0.2">
      <c r="F883" s="164"/>
    </row>
    <row r="884" spans="6:6" x14ac:dyDescent="0.2">
      <c r="F884" s="164"/>
    </row>
    <row r="885" spans="6:6" x14ac:dyDescent="0.2">
      <c r="F885" s="164"/>
    </row>
    <row r="886" spans="6:6" x14ac:dyDescent="0.2">
      <c r="F886" s="164"/>
    </row>
    <row r="887" spans="6:6" x14ac:dyDescent="0.2">
      <c r="F887" s="164"/>
    </row>
    <row r="888" spans="6:6" x14ac:dyDescent="0.2">
      <c r="F888" s="164"/>
    </row>
    <row r="889" spans="6:6" x14ac:dyDescent="0.2">
      <c r="F889" s="164"/>
    </row>
    <row r="890" spans="6:6" x14ac:dyDescent="0.2">
      <c r="F890" s="164"/>
    </row>
    <row r="891" spans="6:6" x14ac:dyDescent="0.2">
      <c r="F891" s="164"/>
    </row>
    <row r="892" spans="6:6" x14ac:dyDescent="0.2">
      <c r="F892" s="164"/>
    </row>
    <row r="893" spans="6:6" x14ac:dyDescent="0.2">
      <c r="F893" s="164"/>
    </row>
    <row r="894" spans="6:6" x14ac:dyDescent="0.2">
      <c r="F894" s="164"/>
    </row>
    <row r="895" spans="6:6" x14ac:dyDescent="0.2">
      <c r="F895" s="164"/>
    </row>
    <row r="896" spans="6:6" x14ac:dyDescent="0.2">
      <c r="F896" s="164"/>
    </row>
    <row r="897" spans="6:6" x14ac:dyDescent="0.2">
      <c r="F897" s="164"/>
    </row>
    <row r="898" spans="6:6" x14ac:dyDescent="0.2">
      <c r="F898" s="164"/>
    </row>
    <row r="899" spans="6:6" x14ac:dyDescent="0.2">
      <c r="F899" s="164"/>
    </row>
    <row r="900" spans="6:6" x14ac:dyDescent="0.2">
      <c r="F900" s="164"/>
    </row>
    <row r="901" spans="6:6" x14ac:dyDescent="0.2">
      <c r="F901" s="164"/>
    </row>
    <row r="902" spans="6:6" x14ac:dyDescent="0.2">
      <c r="F902" s="164"/>
    </row>
    <row r="903" spans="6:6" x14ac:dyDescent="0.2">
      <c r="F903" s="164"/>
    </row>
    <row r="904" spans="6:6" x14ac:dyDescent="0.2">
      <c r="F904" s="164"/>
    </row>
    <row r="905" spans="6:6" x14ac:dyDescent="0.2">
      <c r="F905" s="164"/>
    </row>
    <row r="906" spans="6:6" x14ac:dyDescent="0.2">
      <c r="F906" s="164"/>
    </row>
    <row r="907" spans="6:6" x14ac:dyDescent="0.2">
      <c r="F907" s="164"/>
    </row>
    <row r="908" spans="6:6" x14ac:dyDescent="0.2">
      <c r="F908" s="164"/>
    </row>
    <row r="909" spans="6:6" x14ac:dyDescent="0.2">
      <c r="F909" s="164"/>
    </row>
    <row r="910" spans="6:6" x14ac:dyDescent="0.2">
      <c r="F910" s="164"/>
    </row>
    <row r="911" spans="6:6" x14ac:dyDescent="0.2">
      <c r="F911" s="164"/>
    </row>
    <row r="912" spans="6:6" x14ac:dyDescent="0.2">
      <c r="F912" s="164"/>
    </row>
    <row r="913" spans="6:6" x14ac:dyDescent="0.2">
      <c r="F913" s="164"/>
    </row>
    <row r="914" spans="6:6" x14ac:dyDescent="0.2">
      <c r="F914" s="164"/>
    </row>
    <row r="915" spans="6:6" x14ac:dyDescent="0.2">
      <c r="F915" s="164"/>
    </row>
    <row r="916" spans="6:6" x14ac:dyDescent="0.2">
      <c r="F916" s="164"/>
    </row>
    <row r="917" spans="6:6" x14ac:dyDescent="0.2">
      <c r="F917" s="164"/>
    </row>
    <row r="918" spans="6:6" x14ac:dyDescent="0.2">
      <c r="F918" s="164"/>
    </row>
    <row r="919" spans="6:6" x14ac:dyDescent="0.2">
      <c r="F919" s="164"/>
    </row>
    <row r="920" spans="6:6" x14ac:dyDescent="0.2">
      <c r="F920" s="164"/>
    </row>
    <row r="921" spans="6:6" x14ac:dyDescent="0.2">
      <c r="F921" s="164"/>
    </row>
    <row r="922" spans="6:6" x14ac:dyDescent="0.2">
      <c r="F922" s="164"/>
    </row>
    <row r="923" spans="6:6" x14ac:dyDescent="0.2">
      <c r="F923" s="164"/>
    </row>
    <row r="924" spans="6:6" x14ac:dyDescent="0.2">
      <c r="F924" s="164"/>
    </row>
    <row r="925" spans="6:6" x14ac:dyDescent="0.2">
      <c r="F925" s="164"/>
    </row>
    <row r="926" spans="6:6" x14ac:dyDescent="0.2">
      <c r="F926" s="164"/>
    </row>
    <row r="927" spans="6:6" x14ac:dyDescent="0.2">
      <c r="F927" s="164"/>
    </row>
    <row r="928" spans="6:6" x14ac:dyDescent="0.2">
      <c r="F928" s="164"/>
    </row>
    <row r="929" spans="6:6" x14ac:dyDescent="0.2">
      <c r="F929" s="164"/>
    </row>
    <row r="930" spans="6:6" x14ac:dyDescent="0.2">
      <c r="F930" s="164"/>
    </row>
    <row r="931" spans="6:6" x14ac:dyDescent="0.2">
      <c r="F931" s="164"/>
    </row>
    <row r="932" spans="6:6" x14ac:dyDescent="0.2">
      <c r="F932" s="164"/>
    </row>
    <row r="933" spans="6:6" x14ac:dyDescent="0.2">
      <c r="F933" s="164"/>
    </row>
    <row r="934" spans="6:6" x14ac:dyDescent="0.2">
      <c r="F934" s="164"/>
    </row>
    <row r="935" spans="6:6" x14ac:dyDescent="0.2">
      <c r="F935" s="164"/>
    </row>
    <row r="936" spans="6:6" x14ac:dyDescent="0.2">
      <c r="F936" s="164"/>
    </row>
    <row r="937" spans="6:6" x14ac:dyDescent="0.2">
      <c r="F937" s="164"/>
    </row>
    <row r="938" spans="6:6" x14ac:dyDescent="0.2">
      <c r="F938" s="164"/>
    </row>
    <row r="939" spans="6:6" x14ac:dyDescent="0.2">
      <c r="F939" s="164"/>
    </row>
    <row r="940" spans="6:6" x14ac:dyDescent="0.2">
      <c r="F940" s="164"/>
    </row>
    <row r="941" spans="6:6" x14ac:dyDescent="0.2">
      <c r="F941" s="164"/>
    </row>
    <row r="942" spans="6:6" x14ac:dyDescent="0.2">
      <c r="F942" s="164"/>
    </row>
    <row r="943" spans="6:6" x14ac:dyDescent="0.2">
      <c r="F943" s="164"/>
    </row>
    <row r="944" spans="6:6" x14ac:dyDescent="0.2">
      <c r="F944" s="164"/>
    </row>
    <row r="945" spans="6:6" x14ac:dyDescent="0.2">
      <c r="F945" s="164"/>
    </row>
    <row r="946" spans="6:6" x14ac:dyDescent="0.2">
      <c r="F946" s="164"/>
    </row>
    <row r="947" spans="6:6" x14ac:dyDescent="0.2">
      <c r="F947" s="164"/>
    </row>
    <row r="948" spans="6:6" x14ac:dyDescent="0.2">
      <c r="F948" s="164"/>
    </row>
    <row r="949" spans="6:6" x14ac:dyDescent="0.2">
      <c r="F949" s="164"/>
    </row>
    <row r="950" spans="6:6" x14ac:dyDescent="0.2">
      <c r="F950" s="164"/>
    </row>
    <row r="951" spans="6:6" x14ac:dyDescent="0.2">
      <c r="F951" s="164"/>
    </row>
    <row r="952" spans="6:6" x14ac:dyDescent="0.2">
      <c r="F952" s="164"/>
    </row>
    <row r="953" spans="6:6" x14ac:dyDescent="0.2">
      <c r="F953" s="164"/>
    </row>
    <row r="954" spans="6:6" x14ac:dyDescent="0.2">
      <c r="F954" s="164"/>
    </row>
    <row r="955" spans="6:6" x14ac:dyDescent="0.2">
      <c r="F955" s="164"/>
    </row>
    <row r="956" spans="6:6" x14ac:dyDescent="0.2">
      <c r="F956" s="164"/>
    </row>
    <row r="957" spans="6:6" x14ac:dyDescent="0.2">
      <c r="F957" s="164"/>
    </row>
    <row r="958" spans="6:6" x14ac:dyDescent="0.2">
      <c r="F958" s="164"/>
    </row>
    <row r="959" spans="6:6" x14ac:dyDescent="0.2">
      <c r="F959" s="164"/>
    </row>
    <row r="960" spans="6:6" x14ac:dyDescent="0.2">
      <c r="F960" s="164"/>
    </row>
    <row r="961" spans="6:6" x14ac:dyDescent="0.2">
      <c r="F961" s="164"/>
    </row>
    <row r="962" spans="6:6" x14ac:dyDescent="0.2">
      <c r="F962" s="164"/>
    </row>
    <row r="963" spans="6:6" x14ac:dyDescent="0.2">
      <c r="F963" s="164"/>
    </row>
    <row r="964" spans="6:6" x14ac:dyDescent="0.2">
      <c r="F964" s="164"/>
    </row>
    <row r="965" spans="6:6" x14ac:dyDescent="0.2">
      <c r="F965" s="164"/>
    </row>
    <row r="966" spans="6:6" x14ac:dyDescent="0.2">
      <c r="F966" s="164"/>
    </row>
    <row r="967" spans="6:6" x14ac:dyDescent="0.2">
      <c r="F967" s="164"/>
    </row>
    <row r="968" spans="6:6" x14ac:dyDescent="0.2">
      <c r="F968" s="164"/>
    </row>
    <row r="969" spans="6:6" x14ac:dyDescent="0.2">
      <c r="F969" s="164"/>
    </row>
    <row r="970" spans="6:6" x14ac:dyDescent="0.2">
      <c r="F970" s="164"/>
    </row>
    <row r="971" spans="6:6" x14ac:dyDescent="0.2">
      <c r="F971" s="164"/>
    </row>
    <row r="972" spans="6:6" x14ac:dyDescent="0.2">
      <c r="F972" s="164"/>
    </row>
    <row r="973" spans="6:6" x14ac:dyDescent="0.2">
      <c r="F973" s="164"/>
    </row>
    <row r="974" spans="6:6" x14ac:dyDescent="0.2">
      <c r="F974" s="164"/>
    </row>
    <row r="975" spans="6:6" x14ac:dyDescent="0.2">
      <c r="F975" s="164"/>
    </row>
    <row r="976" spans="6:6" x14ac:dyDescent="0.2">
      <c r="F976" s="164"/>
    </row>
    <row r="977" spans="6:6" x14ac:dyDescent="0.2">
      <c r="F977" s="164"/>
    </row>
    <row r="978" spans="6:6" x14ac:dyDescent="0.2">
      <c r="F978" s="164"/>
    </row>
    <row r="979" spans="6:6" x14ac:dyDescent="0.2">
      <c r="F979" s="164"/>
    </row>
    <row r="980" spans="6:6" x14ac:dyDescent="0.2">
      <c r="F980" s="164"/>
    </row>
    <row r="981" spans="6:6" x14ac:dyDescent="0.2">
      <c r="F981" s="164"/>
    </row>
    <row r="982" spans="6:6" x14ac:dyDescent="0.2">
      <c r="F982" s="164"/>
    </row>
    <row r="983" spans="6:6" x14ac:dyDescent="0.2">
      <c r="F983" s="164"/>
    </row>
    <row r="984" spans="6:6" x14ac:dyDescent="0.2">
      <c r="F984" s="164"/>
    </row>
    <row r="985" spans="6:6" x14ac:dyDescent="0.2">
      <c r="F985" s="164"/>
    </row>
    <row r="986" spans="6:6" x14ac:dyDescent="0.2">
      <c r="F986" s="164"/>
    </row>
    <row r="987" spans="6:6" x14ac:dyDescent="0.2">
      <c r="F987" s="164"/>
    </row>
    <row r="988" spans="6:6" x14ac:dyDescent="0.2">
      <c r="F988" s="164"/>
    </row>
    <row r="989" spans="6:6" x14ac:dyDescent="0.2">
      <c r="F989" s="164"/>
    </row>
    <row r="990" spans="6:6" x14ac:dyDescent="0.2">
      <c r="F990" s="164"/>
    </row>
    <row r="991" spans="6:6" x14ac:dyDescent="0.2">
      <c r="F991" s="164"/>
    </row>
    <row r="992" spans="6:6" x14ac:dyDescent="0.2">
      <c r="F992" s="164"/>
    </row>
    <row r="993" spans="6:6" x14ac:dyDescent="0.2">
      <c r="F993" s="164"/>
    </row>
    <row r="994" spans="6:6" x14ac:dyDescent="0.2">
      <c r="F994" s="164"/>
    </row>
    <row r="995" spans="6:6" x14ac:dyDescent="0.2">
      <c r="F995" s="164"/>
    </row>
    <row r="996" spans="6:6" x14ac:dyDescent="0.2">
      <c r="F996" s="164"/>
    </row>
    <row r="997" spans="6:6" x14ac:dyDescent="0.2">
      <c r="F997" s="164"/>
    </row>
    <row r="998" spans="6:6" x14ac:dyDescent="0.2">
      <c r="F998" s="164"/>
    </row>
    <row r="999" spans="6:6" x14ac:dyDescent="0.2">
      <c r="F999" s="164"/>
    </row>
    <row r="1000" spans="6:6" x14ac:dyDescent="0.2">
      <c r="F1000" s="164"/>
    </row>
    <row r="1001" spans="6:6" x14ac:dyDescent="0.2">
      <c r="F1001" s="164"/>
    </row>
    <row r="1002" spans="6:6" x14ac:dyDescent="0.2">
      <c r="F1002" s="164"/>
    </row>
    <row r="1003" spans="6:6" x14ac:dyDescent="0.2">
      <c r="F1003" s="164"/>
    </row>
    <row r="1004" spans="6:6" x14ac:dyDescent="0.2">
      <c r="F1004" s="164"/>
    </row>
    <row r="1005" spans="6:6" x14ac:dyDescent="0.2">
      <c r="F1005" s="164"/>
    </row>
    <row r="1006" spans="6:6" x14ac:dyDescent="0.2">
      <c r="F1006" s="164"/>
    </row>
    <row r="1007" spans="6:6" x14ac:dyDescent="0.2">
      <c r="F1007" s="164"/>
    </row>
    <row r="1008" spans="6:6" x14ac:dyDescent="0.2">
      <c r="F1008" s="164"/>
    </row>
    <row r="1009" spans="6:6" x14ac:dyDescent="0.2">
      <c r="F1009" s="164"/>
    </row>
    <row r="1010" spans="6:6" x14ac:dyDescent="0.2">
      <c r="F1010" s="164"/>
    </row>
    <row r="1011" spans="6:6" x14ac:dyDescent="0.2">
      <c r="F1011" s="164"/>
    </row>
    <row r="1012" spans="6:6" x14ac:dyDescent="0.2">
      <c r="F1012" s="164"/>
    </row>
    <row r="1013" spans="6:6" x14ac:dyDescent="0.2">
      <c r="F1013" s="164"/>
    </row>
    <row r="1014" spans="6:6" x14ac:dyDescent="0.2">
      <c r="F1014" s="164"/>
    </row>
    <row r="1015" spans="6:6" x14ac:dyDescent="0.2">
      <c r="F1015" s="164"/>
    </row>
    <row r="1016" spans="6:6" x14ac:dyDescent="0.2">
      <c r="F1016" s="164"/>
    </row>
    <row r="1017" spans="6:6" x14ac:dyDescent="0.2">
      <c r="F1017" s="164"/>
    </row>
    <row r="1018" spans="6:6" x14ac:dyDescent="0.2">
      <c r="F1018" s="164"/>
    </row>
    <row r="1019" spans="6:6" x14ac:dyDescent="0.2">
      <c r="F1019" s="164"/>
    </row>
    <row r="1020" spans="6:6" x14ac:dyDescent="0.2">
      <c r="F1020" s="164"/>
    </row>
    <row r="1021" spans="6:6" x14ac:dyDescent="0.2">
      <c r="F1021" s="164"/>
    </row>
    <row r="1022" spans="6:6" x14ac:dyDescent="0.2">
      <c r="F1022" s="164"/>
    </row>
    <row r="1023" spans="6:6" x14ac:dyDescent="0.2">
      <c r="F1023" s="164"/>
    </row>
    <row r="1024" spans="6:6" x14ac:dyDescent="0.2">
      <c r="F1024" s="164"/>
    </row>
    <row r="1025" spans="6:6" x14ac:dyDescent="0.2">
      <c r="F1025" s="164"/>
    </row>
    <row r="1026" spans="6:6" x14ac:dyDescent="0.2">
      <c r="F1026" s="164"/>
    </row>
    <row r="1027" spans="6:6" x14ac:dyDescent="0.2">
      <c r="F1027" s="164"/>
    </row>
    <row r="1028" spans="6:6" x14ac:dyDescent="0.2">
      <c r="F1028" s="164"/>
    </row>
    <row r="1029" spans="6:6" x14ac:dyDescent="0.2">
      <c r="F1029" s="164"/>
    </row>
    <row r="1030" spans="6:6" x14ac:dyDescent="0.2">
      <c r="F1030" s="164"/>
    </row>
    <row r="1031" spans="6:6" x14ac:dyDescent="0.2">
      <c r="F1031" s="164"/>
    </row>
    <row r="1032" spans="6:6" x14ac:dyDescent="0.2">
      <c r="F1032" s="164"/>
    </row>
    <row r="1033" spans="6:6" x14ac:dyDescent="0.2">
      <c r="F1033" s="164"/>
    </row>
    <row r="1034" spans="6:6" x14ac:dyDescent="0.2">
      <c r="F1034" s="164"/>
    </row>
    <row r="1035" spans="6:6" x14ac:dyDescent="0.2">
      <c r="F1035" s="164"/>
    </row>
    <row r="1036" spans="6:6" x14ac:dyDescent="0.2">
      <c r="F1036" s="164"/>
    </row>
    <row r="1037" spans="6:6" x14ac:dyDescent="0.2">
      <c r="F1037" s="164"/>
    </row>
    <row r="1038" spans="6:6" x14ac:dyDescent="0.2">
      <c r="F1038" s="164"/>
    </row>
    <row r="1039" spans="6:6" x14ac:dyDescent="0.2">
      <c r="F1039" s="164"/>
    </row>
    <row r="1040" spans="6:6" x14ac:dyDescent="0.2">
      <c r="F1040" s="164"/>
    </row>
    <row r="1041" spans="6:6" x14ac:dyDescent="0.2">
      <c r="F1041" s="164"/>
    </row>
    <row r="1042" spans="6:6" x14ac:dyDescent="0.2">
      <c r="F1042" s="164"/>
    </row>
    <row r="1043" spans="6:6" x14ac:dyDescent="0.2">
      <c r="F1043" s="164"/>
    </row>
    <row r="1044" spans="6:6" x14ac:dyDescent="0.2">
      <c r="F1044" s="164"/>
    </row>
    <row r="1045" spans="6:6" x14ac:dyDescent="0.2">
      <c r="F1045" s="164"/>
    </row>
    <row r="1046" spans="6:6" x14ac:dyDescent="0.2">
      <c r="F1046" s="164"/>
    </row>
    <row r="1047" spans="6:6" x14ac:dyDescent="0.2">
      <c r="F1047" s="164"/>
    </row>
    <row r="1048" spans="6:6" x14ac:dyDescent="0.2">
      <c r="F1048" s="164"/>
    </row>
    <row r="1049" spans="6:6" x14ac:dyDescent="0.2">
      <c r="F1049" s="164"/>
    </row>
    <row r="1050" spans="6:6" x14ac:dyDescent="0.2">
      <c r="F1050" s="164"/>
    </row>
    <row r="1051" spans="6:6" x14ac:dyDescent="0.2">
      <c r="F1051" s="164"/>
    </row>
    <row r="1052" spans="6:6" x14ac:dyDescent="0.2">
      <c r="F1052" s="164"/>
    </row>
    <row r="1053" spans="6:6" x14ac:dyDescent="0.2">
      <c r="F1053" s="164"/>
    </row>
    <row r="1054" spans="6:6" x14ac:dyDescent="0.2">
      <c r="F1054" s="164"/>
    </row>
    <row r="1055" spans="6:6" x14ac:dyDescent="0.2">
      <c r="F1055" s="164"/>
    </row>
    <row r="1056" spans="6:6" x14ac:dyDescent="0.2">
      <c r="F1056" s="164"/>
    </row>
    <row r="1057" spans="6:6" x14ac:dyDescent="0.2">
      <c r="F1057" s="164"/>
    </row>
    <row r="1058" spans="6:6" x14ac:dyDescent="0.2">
      <c r="F1058" s="164"/>
    </row>
    <row r="1059" spans="6:6" x14ac:dyDescent="0.2">
      <c r="F1059" s="164"/>
    </row>
    <row r="1060" spans="6:6" x14ac:dyDescent="0.2">
      <c r="F1060" s="164"/>
    </row>
    <row r="1061" spans="6:6" x14ac:dyDescent="0.2">
      <c r="F1061" s="164"/>
    </row>
    <row r="1062" spans="6:6" x14ac:dyDescent="0.2">
      <c r="F1062" s="164"/>
    </row>
    <row r="1063" spans="6:6" x14ac:dyDescent="0.2">
      <c r="F1063" s="164"/>
    </row>
    <row r="1064" spans="6:6" x14ac:dyDescent="0.2">
      <c r="F1064" s="164"/>
    </row>
    <row r="1065" spans="6:6" x14ac:dyDescent="0.2">
      <c r="F1065" s="164"/>
    </row>
    <row r="1066" spans="6:6" x14ac:dyDescent="0.2">
      <c r="F1066" s="164"/>
    </row>
    <row r="1067" spans="6:6" x14ac:dyDescent="0.2">
      <c r="F1067" s="164"/>
    </row>
    <row r="1068" spans="6:6" x14ac:dyDescent="0.2">
      <c r="F1068" s="164"/>
    </row>
    <row r="1069" spans="6:6" x14ac:dyDescent="0.2">
      <c r="F1069" s="164"/>
    </row>
    <row r="1070" spans="6:6" x14ac:dyDescent="0.2">
      <c r="F1070" s="164"/>
    </row>
    <row r="1071" spans="6:6" x14ac:dyDescent="0.2">
      <c r="F1071" s="164"/>
    </row>
    <row r="1072" spans="6:6" x14ac:dyDescent="0.2">
      <c r="F1072" s="164"/>
    </row>
    <row r="1073" spans="6:6" x14ac:dyDescent="0.2">
      <c r="F1073" s="164"/>
    </row>
    <row r="1074" spans="6:6" x14ac:dyDescent="0.2">
      <c r="F1074" s="164"/>
    </row>
    <row r="1075" spans="6:6" x14ac:dyDescent="0.2">
      <c r="F1075" s="164"/>
    </row>
    <row r="1076" spans="6:6" x14ac:dyDescent="0.2">
      <c r="F1076" s="164"/>
    </row>
    <row r="1077" spans="6:6" x14ac:dyDescent="0.2">
      <c r="F1077" s="164"/>
    </row>
    <row r="1078" spans="6:6" x14ac:dyDescent="0.2">
      <c r="F1078" s="164"/>
    </row>
    <row r="1079" spans="6:6" x14ac:dyDescent="0.2">
      <c r="F1079" s="164"/>
    </row>
    <row r="1080" spans="6:6" x14ac:dyDescent="0.2">
      <c r="F1080" s="164"/>
    </row>
    <row r="1081" spans="6:6" x14ac:dyDescent="0.2">
      <c r="F1081" s="164"/>
    </row>
    <row r="1082" spans="6:6" x14ac:dyDescent="0.2">
      <c r="F1082" s="164"/>
    </row>
    <row r="1083" spans="6:6" x14ac:dyDescent="0.2">
      <c r="F1083" s="164"/>
    </row>
    <row r="1084" spans="6:6" x14ac:dyDescent="0.2">
      <c r="F1084" s="164"/>
    </row>
    <row r="1085" spans="6:6" x14ac:dyDescent="0.2">
      <c r="F1085" s="164"/>
    </row>
    <row r="1086" spans="6:6" x14ac:dyDescent="0.2">
      <c r="F1086" s="164"/>
    </row>
    <row r="1087" spans="6:6" x14ac:dyDescent="0.2">
      <c r="F1087" s="164"/>
    </row>
    <row r="1088" spans="6:6" x14ac:dyDescent="0.2">
      <c r="F1088" s="164"/>
    </row>
    <row r="1089" spans="6:6" x14ac:dyDescent="0.2">
      <c r="F1089" s="164"/>
    </row>
    <row r="1090" spans="6:6" x14ac:dyDescent="0.2">
      <c r="F1090" s="164"/>
    </row>
    <row r="1091" spans="6:6" x14ac:dyDescent="0.2">
      <c r="F1091" s="164"/>
    </row>
    <row r="1092" spans="6:6" x14ac:dyDescent="0.2">
      <c r="F1092" s="164"/>
    </row>
    <row r="1093" spans="6:6" x14ac:dyDescent="0.2">
      <c r="F1093" s="164"/>
    </row>
    <row r="1094" spans="6:6" x14ac:dyDescent="0.2">
      <c r="F1094" s="164"/>
    </row>
    <row r="1095" spans="6:6" x14ac:dyDescent="0.2">
      <c r="F1095" s="164"/>
    </row>
    <row r="1096" spans="6:6" x14ac:dyDescent="0.2">
      <c r="F1096" s="164"/>
    </row>
    <row r="1097" spans="6:6" x14ac:dyDescent="0.2">
      <c r="F1097" s="164"/>
    </row>
    <row r="1098" spans="6:6" x14ac:dyDescent="0.2">
      <c r="F1098" s="164"/>
    </row>
    <row r="1099" spans="6:6" x14ac:dyDescent="0.2">
      <c r="F1099" s="164"/>
    </row>
    <row r="1100" spans="6:6" x14ac:dyDescent="0.2">
      <c r="F1100" s="164"/>
    </row>
    <row r="1101" spans="6:6" x14ac:dyDescent="0.2">
      <c r="F1101" s="164"/>
    </row>
    <row r="1102" spans="6:6" x14ac:dyDescent="0.2">
      <c r="F1102" s="164"/>
    </row>
    <row r="1103" spans="6:6" x14ac:dyDescent="0.2">
      <c r="F1103" s="164"/>
    </row>
    <row r="1104" spans="6:6" x14ac:dyDescent="0.2">
      <c r="F1104" s="164"/>
    </row>
    <row r="1105" spans="6:6" x14ac:dyDescent="0.2">
      <c r="F1105" s="164"/>
    </row>
    <row r="1106" spans="6:6" x14ac:dyDescent="0.2">
      <c r="F1106" s="164"/>
    </row>
    <row r="1107" spans="6:6" x14ac:dyDescent="0.2">
      <c r="F1107" s="164"/>
    </row>
    <row r="1108" spans="6:6" x14ac:dyDescent="0.2">
      <c r="F1108" s="164"/>
    </row>
    <row r="1109" spans="6:6" x14ac:dyDescent="0.2">
      <c r="F1109" s="164"/>
    </row>
    <row r="1110" spans="6:6" x14ac:dyDescent="0.2">
      <c r="F1110" s="164"/>
    </row>
    <row r="1111" spans="6:6" x14ac:dyDescent="0.2">
      <c r="F1111" s="164"/>
    </row>
    <row r="1112" spans="6:6" x14ac:dyDescent="0.2">
      <c r="F1112" s="164"/>
    </row>
    <row r="1113" spans="6:6" x14ac:dyDescent="0.2">
      <c r="F1113" s="164"/>
    </row>
    <row r="1114" spans="6:6" x14ac:dyDescent="0.2">
      <c r="F1114" s="164"/>
    </row>
    <row r="1115" spans="6:6" x14ac:dyDescent="0.2">
      <c r="F1115" s="164"/>
    </row>
    <row r="1116" spans="6:6" x14ac:dyDescent="0.2">
      <c r="F1116" s="164"/>
    </row>
    <row r="1117" spans="6:6" x14ac:dyDescent="0.2">
      <c r="F1117" s="164"/>
    </row>
    <row r="1118" spans="6:6" x14ac:dyDescent="0.2">
      <c r="F1118" s="164"/>
    </row>
    <row r="1119" spans="6:6" x14ac:dyDescent="0.2">
      <c r="F1119" s="164"/>
    </row>
    <row r="1120" spans="6:6" x14ac:dyDescent="0.2">
      <c r="F1120" s="164"/>
    </row>
    <row r="1121" spans="6:6" x14ac:dyDescent="0.2">
      <c r="F1121" s="164"/>
    </row>
    <row r="1122" spans="6:6" x14ac:dyDescent="0.2">
      <c r="F1122" s="164"/>
    </row>
    <row r="1123" spans="6:6" x14ac:dyDescent="0.2">
      <c r="F1123" s="164"/>
    </row>
    <row r="1124" spans="6:6" x14ac:dyDescent="0.2">
      <c r="F1124" s="164"/>
    </row>
    <row r="1125" spans="6:6" x14ac:dyDescent="0.2">
      <c r="F1125" s="164"/>
    </row>
    <row r="1126" spans="6:6" x14ac:dyDescent="0.2">
      <c r="F1126" s="164"/>
    </row>
    <row r="1127" spans="6:6" x14ac:dyDescent="0.2">
      <c r="F1127" s="164"/>
    </row>
    <row r="1128" spans="6:6" x14ac:dyDescent="0.2">
      <c r="F1128" s="164"/>
    </row>
    <row r="1129" spans="6:6" x14ac:dyDescent="0.2">
      <c r="F1129" s="164"/>
    </row>
    <row r="1130" spans="6:6" x14ac:dyDescent="0.2">
      <c r="F1130" s="164"/>
    </row>
    <row r="1131" spans="6:6" x14ac:dyDescent="0.2">
      <c r="F1131" s="164"/>
    </row>
    <row r="1132" spans="6:6" x14ac:dyDescent="0.2">
      <c r="F1132" s="164"/>
    </row>
    <row r="1133" spans="6:6" x14ac:dyDescent="0.2">
      <c r="F1133" s="164"/>
    </row>
    <row r="1134" spans="6:6" x14ac:dyDescent="0.2">
      <c r="F1134" s="164"/>
    </row>
    <row r="1135" spans="6:6" x14ac:dyDescent="0.2">
      <c r="F1135" s="164"/>
    </row>
    <row r="1136" spans="6:6" x14ac:dyDescent="0.2">
      <c r="F1136" s="164"/>
    </row>
    <row r="1137" spans="6:6" x14ac:dyDescent="0.2">
      <c r="F1137" s="164"/>
    </row>
    <row r="1138" spans="6:6" x14ac:dyDescent="0.2">
      <c r="F1138" s="164"/>
    </row>
    <row r="1139" spans="6:6" x14ac:dyDescent="0.2">
      <c r="F1139" s="164"/>
    </row>
    <row r="1140" spans="6:6" x14ac:dyDescent="0.2">
      <c r="F1140" s="164"/>
    </row>
    <row r="1141" spans="6:6" x14ac:dyDescent="0.2">
      <c r="F1141" s="164"/>
    </row>
    <row r="1142" spans="6:6" x14ac:dyDescent="0.2">
      <c r="F1142" s="164"/>
    </row>
    <row r="1143" spans="6:6" x14ac:dyDescent="0.2">
      <c r="F1143" s="164"/>
    </row>
    <row r="1144" spans="6:6" x14ac:dyDescent="0.2">
      <c r="F1144" s="164"/>
    </row>
    <row r="1145" spans="6:6" x14ac:dyDescent="0.2">
      <c r="F1145" s="164"/>
    </row>
    <row r="1146" spans="6:6" x14ac:dyDescent="0.2">
      <c r="F1146" s="164"/>
    </row>
    <row r="1147" spans="6:6" x14ac:dyDescent="0.2">
      <c r="F1147" s="164"/>
    </row>
    <row r="1148" spans="6:6" x14ac:dyDescent="0.2">
      <c r="F1148" s="164"/>
    </row>
    <row r="1149" spans="6:6" x14ac:dyDescent="0.2">
      <c r="F1149" s="164"/>
    </row>
    <row r="1150" spans="6:6" x14ac:dyDescent="0.2">
      <c r="F1150" s="164"/>
    </row>
    <row r="1151" spans="6:6" x14ac:dyDescent="0.2">
      <c r="F1151" s="164"/>
    </row>
    <row r="1152" spans="6:6" x14ac:dyDescent="0.2">
      <c r="F1152" s="164"/>
    </row>
    <row r="1153" spans="6:6" x14ac:dyDescent="0.2">
      <c r="F1153" s="164"/>
    </row>
    <row r="1154" spans="6:6" x14ac:dyDescent="0.2">
      <c r="F1154" s="164"/>
    </row>
    <row r="1155" spans="6:6" x14ac:dyDescent="0.2">
      <c r="F1155" s="164"/>
    </row>
    <row r="1156" spans="6:6" x14ac:dyDescent="0.2">
      <c r="F1156" s="164"/>
    </row>
    <row r="1157" spans="6:6" x14ac:dyDescent="0.2">
      <c r="F1157" s="164"/>
    </row>
    <row r="1158" spans="6:6" x14ac:dyDescent="0.2">
      <c r="F1158" s="164"/>
    </row>
    <row r="1159" spans="6:6" x14ac:dyDescent="0.2">
      <c r="F1159" s="164"/>
    </row>
    <row r="1160" spans="6:6" x14ac:dyDescent="0.2">
      <c r="F1160" s="164"/>
    </row>
    <row r="1161" spans="6:6" x14ac:dyDescent="0.2">
      <c r="F1161" s="164"/>
    </row>
    <row r="1162" spans="6:6" x14ac:dyDescent="0.2">
      <c r="F1162" s="164"/>
    </row>
    <row r="1163" spans="6:6" x14ac:dyDescent="0.2">
      <c r="F1163" s="164"/>
    </row>
    <row r="1164" spans="6:6" x14ac:dyDescent="0.2">
      <c r="F1164" s="164"/>
    </row>
    <row r="1165" spans="6:6" x14ac:dyDescent="0.2">
      <c r="F1165" s="164"/>
    </row>
    <row r="1166" spans="6:6" x14ac:dyDescent="0.2">
      <c r="F1166" s="164"/>
    </row>
    <row r="1167" spans="6:6" x14ac:dyDescent="0.2">
      <c r="F1167" s="164"/>
    </row>
    <row r="1168" spans="6:6" x14ac:dyDescent="0.2">
      <c r="F1168" s="164"/>
    </row>
    <row r="1169" spans="6:6" x14ac:dyDescent="0.2">
      <c r="F1169" s="164"/>
    </row>
    <row r="1170" spans="6:6" x14ac:dyDescent="0.2">
      <c r="F1170" s="164"/>
    </row>
    <row r="1171" spans="6:6" x14ac:dyDescent="0.2">
      <c r="F1171" s="164"/>
    </row>
    <row r="1172" spans="6:6" x14ac:dyDescent="0.2">
      <c r="F1172" s="164"/>
    </row>
    <row r="1173" spans="6:6" x14ac:dyDescent="0.2">
      <c r="F1173" s="164"/>
    </row>
    <row r="1174" spans="6:6" x14ac:dyDescent="0.2">
      <c r="F1174" s="164"/>
    </row>
    <row r="1175" spans="6:6" x14ac:dyDescent="0.2">
      <c r="F1175" s="164"/>
    </row>
    <row r="1176" spans="6:6" x14ac:dyDescent="0.2">
      <c r="F1176" s="164"/>
    </row>
    <row r="1177" spans="6:6" x14ac:dyDescent="0.2">
      <c r="F1177" s="164"/>
    </row>
    <row r="1178" spans="6:6" x14ac:dyDescent="0.2">
      <c r="F1178" s="164"/>
    </row>
    <row r="1179" spans="6:6" x14ac:dyDescent="0.2">
      <c r="F1179" s="164"/>
    </row>
    <row r="1180" spans="6:6" x14ac:dyDescent="0.2">
      <c r="F1180" s="164"/>
    </row>
    <row r="1181" spans="6:6" x14ac:dyDescent="0.2">
      <c r="F1181" s="164"/>
    </row>
    <row r="1182" spans="6:6" x14ac:dyDescent="0.2">
      <c r="F1182" s="164"/>
    </row>
    <row r="1183" spans="6:6" x14ac:dyDescent="0.2">
      <c r="F1183" s="164"/>
    </row>
    <row r="1184" spans="6:6" x14ac:dyDescent="0.2">
      <c r="F1184" s="164"/>
    </row>
    <row r="1185" spans="6:6" x14ac:dyDescent="0.2">
      <c r="F1185" s="164"/>
    </row>
    <row r="1186" spans="6:6" x14ac:dyDescent="0.2">
      <c r="F1186" s="164"/>
    </row>
    <row r="1187" spans="6:6" x14ac:dyDescent="0.2">
      <c r="F1187" s="164"/>
    </row>
    <row r="1188" spans="6:6" x14ac:dyDescent="0.2">
      <c r="F1188" s="164"/>
    </row>
    <row r="1189" spans="6:6" x14ac:dyDescent="0.2">
      <c r="F1189" s="164"/>
    </row>
    <row r="1190" spans="6:6" x14ac:dyDescent="0.2">
      <c r="F1190" s="164"/>
    </row>
    <row r="1191" spans="6:6" x14ac:dyDescent="0.2">
      <c r="F1191" s="164"/>
    </row>
    <row r="1192" spans="6:6" x14ac:dyDescent="0.2">
      <c r="F1192" s="164"/>
    </row>
    <row r="1193" spans="6:6" x14ac:dyDescent="0.2">
      <c r="F1193" s="164"/>
    </row>
    <row r="1194" spans="6:6" x14ac:dyDescent="0.2">
      <c r="F1194" s="164"/>
    </row>
    <row r="1195" spans="6:6" x14ac:dyDescent="0.2">
      <c r="F1195" s="164"/>
    </row>
    <row r="1196" spans="6:6" x14ac:dyDescent="0.2">
      <c r="F1196" s="164"/>
    </row>
    <row r="1197" spans="6:6" x14ac:dyDescent="0.2">
      <c r="F1197" s="164"/>
    </row>
    <row r="1198" spans="6:6" x14ac:dyDescent="0.2">
      <c r="F1198" s="164"/>
    </row>
    <row r="1199" spans="6:6" x14ac:dyDescent="0.2">
      <c r="F1199" s="164"/>
    </row>
    <row r="1200" spans="6:6" x14ac:dyDescent="0.2">
      <c r="F1200" s="164"/>
    </row>
    <row r="1201" spans="6:6" x14ac:dyDescent="0.2">
      <c r="F1201" s="164"/>
    </row>
    <row r="1202" spans="6:6" x14ac:dyDescent="0.2">
      <c r="F1202" s="164"/>
    </row>
    <row r="1203" spans="6:6" x14ac:dyDescent="0.2">
      <c r="F1203" s="164"/>
    </row>
    <row r="1204" spans="6:6" x14ac:dyDescent="0.2">
      <c r="F1204" s="164"/>
    </row>
    <row r="1205" spans="6:6" x14ac:dyDescent="0.2">
      <c r="F1205" s="164"/>
    </row>
    <row r="1206" spans="6:6" x14ac:dyDescent="0.2">
      <c r="F1206" s="164"/>
    </row>
    <row r="1207" spans="6:6" x14ac:dyDescent="0.2">
      <c r="F1207" s="164"/>
    </row>
    <row r="1208" spans="6:6" x14ac:dyDescent="0.2">
      <c r="F1208" s="164"/>
    </row>
    <row r="1209" spans="6:6" x14ac:dyDescent="0.2">
      <c r="F1209" s="164"/>
    </row>
    <row r="1210" spans="6:6" x14ac:dyDescent="0.2">
      <c r="F1210" s="164"/>
    </row>
    <row r="1211" spans="6:6" x14ac:dyDescent="0.2">
      <c r="F1211" s="164"/>
    </row>
    <row r="1212" spans="6:6" x14ac:dyDescent="0.2">
      <c r="F1212" s="164"/>
    </row>
    <row r="1213" spans="6:6" x14ac:dyDescent="0.2">
      <c r="F1213" s="164"/>
    </row>
    <row r="1214" spans="6:6" x14ac:dyDescent="0.2">
      <c r="F1214" s="164"/>
    </row>
    <row r="1215" spans="6:6" x14ac:dyDescent="0.2">
      <c r="F1215" s="164"/>
    </row>
    <row r="1216" spans="6:6" x14ac:dyDescent="0.2">
      <c r="F1216" s="164"/>
    </row>
    <row r="1217" spans="6:6" x14ac:dyDescent="0.2">
      <c r="F1217" s="164"/>
    </row>
    <row r="1218" spans="6:6" x14ac:dyDescent="0.2">
      <c r="F1218" s="164"/>
    </row>
    <row r="1219" spans="6:6" x14ac:dyDescent="0.2">
      <c r="F1219" s="164"/>
    </row>
    <row r="1220" spans="6:6" x14ac:dyDescent="0.2">
      <c r="F1220" s="164"/>
    </row>
    <row r="1221" spans="6:6" x14ac:dyDescent="0.2">
      <c r="F1221" s="164"/>
    </row>
    <row r="1222" spans="6:6" x14ac:dyDescent="0.2">
      <c r="F1222" s="164"/>
    </row>
    <row r="1223" spans="6:6" x14ac:dyDescent="0.2">
      <c r="F1223" s="164"/>
    </row>
    <row r="1224" spans="6:6" x14ac:dyDescent="0.2">
      <c r="F1224" s="164"/>
    </row>
    <row r="1225" spans="6:6" x14ac:dyDescent="0.2">
      <c r="F1225" s="164"/>
    </row>
    <row r="1226" spans="6:6" x14ac:dyDescent="0.2">
      <c r="F1226" s="164"/>
    </row>
    <row r="1227" spans="6:6" x14ac:dyDescent="0.2">
      <c r="F1227" s="164"/>
    </row>
    <row r="1228" spans="6:6" x14ac:dyDescent="0.2">
      <c r="F1228" s="164"/>
    </row>
    <row r="1229" spans="6:6" x14ac:dyDescent="0.2">
      <c r="F1229" s="164"/>
    </row>
    <row r="1230" spans="6:6" x14ac:dyDescent="0.2">
      <c r="F1230" s="164"/>
    </row>
    <row r="1231" spans="6:6" x14ac:dyDescent="0.2">
      <c r="F1231" s="164"/>
    </row>
    <row r="1232" spans="6:6" x14ac:dyDescent="0.2">
      <c r="F1232" s="164"/>
    </row>
    <row r="1233" spans="6:6" x14ac:dyDescent="0.2">
      <c r="F1233" s="164"/>
    </row>
    <row r="1234" spans="6:6" x14ac:dyDescent="0.2">
      <c r="F1234" s="164"/>
    </row>
    <row r="1235" spans="6:6" x14ac:dyDescent="0.2">
      <c r="F1235" s="164"/>
    </row>
    <row r="1236" spans="6:6" x14ac:dyDescent="0.2">
      <c r="F1236" s="164"/>
    </row>
    <row r="1237" spans="6:6" x14ac:dyDescent="0.2">
      <c r="F1237" s="164"/>
    </row>
    <row r="1238" spans="6:6" x14ac:dyDescent="0.2">
      <c r="F1238" s="164"/>
    </row>
    <row r="1239" spans="6:6" x14ac:dyDescent="0.2">
      <c r="F1239" s="164"/>
    </row>
    <row r="1240" spans="6:6" x14ac:dyDescent="0.2">
      <c r="F1240" s="164"/>
    </row>
    <row r="1241" spans="6:6" x14ac:dyDescent="0.2">
      <c r="F1241" s="164"/>
    </row>
    <row r="1242" spans="6:6" x14ac:dyDescent="0.2">
      <c r="F1242" s="164"/>
    </row>
    <row r="1243" spans="6:6" x14ac:dyDescent="0.2">
      <c r="F1243" s="164"/>
    </row>
    <row r="1244" spans="6:6" x14ac:dyDescent="0.2">
      <c r="F1244" s="164"/>
    </row>
    <row r="1245" spans="6:6" x14ac:dyDescent="0.2">
      <c r="F1245" s="164"/>
    </row>
    <row r="1246" spans="6:6" x14ac:dyDescent="0.2">
      <c r="F1246" s="164"/>
    </row>
    <row r="1247" spans="6:6" x14ac:dyDescent="0.2">
      <c r="F1247" s="164"/>
    </row>
    <row r="1248" spans="6:6" x14ac:dyDescent="0.2">
      <c r="F1248" s="164"/>
    </row>
    <row r="1249" spans="6:6" x14ac:dyDescent="0.2">
      <c r="F1249" s="164"/>
    </row>
    <row r="1250" spans="6:6" x14ac:dyDescent="0.2">
      <c r="F1250" s="164"/>
    </row>
    <row r="1251" spans="6:6" x14ac:dyDescent="0.2">
      <c r="F1251" s="164"/>
    </row>
    <row r="1252" spans="6:6" x14ac:dyDescent="0.2">
      <c r="F1252" s="164"/>
    </row>
    <row r="1253" spans="6:6" x14ac:dyDescent="0.2">
      <c r="F1253" s="164"/>
    </row>
    <row r="1254" spans="6:6" x14ac:dyDescent="0.2">
      <c r="F1254" s="164"/>
    </row>
    <row r="1255" spans="6:6" x14ac:dyDescent="0.2">
      <c r="F1255" s="164"/>
    </row>
    <row r="1256" spans="6:6" x14ac:dyDescent="0.2">
      <c r="F1256" s="164"/>
    </row>
    <row r="1257" spans="6:6" x14ac:dyDescent="0.2">
      <c r="F1257" s="164"/>
    </row>
    <row r="1258" spans="6:6" x14ac:dyDescent="0.2">
      <c r="F1258" s="164"/>
    </row>
    <row r="1259" spans="6:6" x14ac:dyDescent="0.2">
      <c r="F1259" s="164"/>
    </row>
    <row r="1260" spans="6:6" x14ac:dyDescent="0.2">
      <c r="F1260" s="164"/>
    </row>
    <row r="1261" spans="6:6" x14ac:dyDescent="0.2">
      <c r="F1261" s="164"/>
    </row>
    <row r="1262" spans="6:6" x14ac:dyDescent="0.2">
      <c r="F1262" s="164"/>
    </row>
    <row r="1263" spans="6:6" x14ac:dyDescent="0.2">
      <c r="F1263" s="164"/>
    </row>
    <row r="1264" spans="6:6" x14ac:dyDescent="0.2">
      <c r="F1264" s="164"/>
    </row>
    <row r="1265" spans="6:6" x14ac:dyDescent="0.2">
      <c r="F1265" s="164"/>
    </row>
    <row r="1266" spans="6:6" x14ac:dyDescent="0.2">
      <c r="F1266" s="164"/>
    </row>
    <row r="1267" spans="6:6" x14ac:dyDescent="0.2">
      <c r="F1267" s="164"/>
    </row>
    <row r="1268" spans="6:6" x14ac:dyDescent="0.2">
      <c r="F1268" s="164"/>
    </row>
    <row r="1269" spans="6:6" x14ac:dyDescent="0.2">
      <c r="F1269" s="164"/>
    </row>
    <row r="1270" spans="6:6" x14ac:dyDescent="0.2">
      <c r="F1270" s="164"/>
    </row>
    <row r="1271" spans="6:6" x14ac:dyDescent="0.2">
      <c r="F1271" s="164"/>
    </row>
    <row r="1272" spans="6:6" x14ac:dyDescent="0.2">
      <c r="F1272" s="164"/>
    </row>
    <row r="1273" spans="6:6" x14ac:dyDescent="0.2">
      <c r="F1273" s="164"/>
    </row>
    <row r="1274" spans="6:6" x14ac:dyDescent="0.2">
      <c r="F1274" s="164"/>
    </row>
    <row r="1275" spans="6:6" x14ac:dyDescent="0.2">
      <c r="F1275" s="164"/>
    </row>
    <row r="1276" spans="6:6" x14ac:dyDescent="0.2">
      <c r="F1276" s="164"/>
    </row>
    <row r="1277" spans="6:6" x14ac:dyDescent="0.2">
      <c r="F1277" s="164"/>
    </row>
    <row r="1278" spans="6:6" x14ac:dyDescent="0.2">
      <c r="F1278" s="164"/>
    </row>
    <row r="1279" spans="6:6" x14ac:dyDescent="0.2">
      <c r="F1279" s="164"/>
    </row>
    <row r="1280" spans="6:6" x14ac:dyDescent="0.2">
      <c r="F1280" s="164"/>
    </row>
    <row r="1281" spans="6:6" x14ac:dyDescent="0.2">
      <c r="F1281" s="164"/>
    </row>
    <row r="1282" spans="6:6" x14ac:dyDescent="0.2">
      <c r="F1282" s="164"/>
    </row>
    <row r="1283" spans="6:6" x14ac:dyDescent="0.2">
      <c r="F1283" s="164"/>
    </row>
    <row r="1284" spans="6:6" x14ac:dyDescent="0.2">
      <c r="F1284" s="164"/>
    </row>
    <row r="1285" spans="6:6" x14ac:dyDescent="0.2">
      <c r="F1285" s="164"/>
    </row>
    <row r="1286" spans="6:6" x14ac:dyDescent="0.2">
      <c r="F1286" s="164"/>
    </row>
    <row r="1287" spans="6:6" x14ac:dyDescent="0.2">
      <c r="F1287" s="164"/>
    </row>
    <row r="1288" spans="6:6" x14ac:dyDescent="0.2">
      <c r="F1288" s="164"/>
    </row>
    <row r="1289" spans="6:6" x14ac:dyDescent="0.2">
      <c r="F1289" s="164"/>
    </row>
    <row r="1290" spans="6:6" x14ac:dyDescent="0.2">
      <c r="F1290" s="164"/>
    </row>
    <row r="1291" spans="6:6" x14ac:dyDescent="0.2">
      <c r="F1291" s="164"/>
    </row>
    <row r="1292" spans="6:6" x14ac:dyDescent="0.2">
      <c r="F1292" s="164"/>
    </row>
    <row r="1293" spans="6:6" x14ac:dyDescent="0.2">
      <c r="F1293" s="164"/>
    </row>
    <row r="1294" spans="6:6" x14ac:dyDescent="0.2">
      <c r="F1294" s="164"/>
    </row>
    <row r="1295" spans="6:6" x14ac:dyDescent="0.2">
      <c r="F1295" s="164"/>
    </row>
    <row r="1296" spans="6:6" x14ac:dyDescent="0.2">
      <c r="F1296" s="164"/>
    </row>
    <row r="1297" spans="6:6" x14ac:dyDescent="0.2">
      <c r="F1297" s="164"/>
    </row>
    <row r="1298" spans="6:6" x14ac:dyDescent="0.2">
      <c r="F1298" s="164"/>
    </row>
    <row r="1299" spans="6:6" x14ac:dyDescent="0.2">
      <c r="F1299" s="164"/>
    </row>
    <row r="1300" spans="6:6" x14ac:dyDescent="0.2">
      <c r="F1300" s="164"/>
    </row>
    <row r="1301" spans="6:6" x14ac:dyDescent="0.2">
      <c r="F1301" s="164"/>
    </row>
    <row r="1302" spans="6:6" x14ac:dyDescent="0.2">
      <c r="F1302" s="164"/>
    </row>
    <row r="1303" spans="6:6" x14ac:dyDescent="0.2">
      <c r="F1303" s="164"/>
    </row>
    <row r="1304" spans="6:6" x14ac:dyDescent="0.2">
      <c r="F1304" s="164"/>
    </row>
    <row r="1305" spans="6:6" x14ac:dyDescent="0.2">
      <c r="F1305" s="164"/>
    </row>
    <row r="1306" spans="6:6" x14ac:dyDescent="0.2">
      <c r="F1306" s="164"/>
    </row>
    <row r="1307" spans="6:6" x14ac:dyDescent="0.2">
      <c r="F1307" s="164"/>
    </row>
    <row r="1308" spans="6:6" x14ac:dyDescent="0.2">
      <c r="F1308" s="164"/>
    </row>
    <row r="1309" spans="6:6" x14ac:dyDescent="0.2">
      <c r="F1309" s="164"/>
    </row>
    <row r="1310" spans="6:6" x14ac:dyDescent="0.2">
      <c r="F1310" s="164"/>
    </row>
    <row r="1311" spans="6:6" x14ac:dyDescent="0.2">
      <c r="F1311" s="164"/>
    </row>
    <row r="1312" spans="6:6" x14ac:dyDescent="0.2">
      <c r="F1312" s="164"/>
    </row>
    <row r="1313" spans="6:6" x14ac:dyDescent="0.2">
      <c r="F1313" s="164"/>
    </row>
    <row r="1314" spans="6:6" x14ac:dyDescent="0.2">
      <c r="F1314" s="164"/>
    </row>
    <row r="1315" spans="6:6" x14ac:dyDescent="0.2">
      <c r="F1315" s="164"/>
    </row>
    <row r="1316" spans="6:6" x14ac:dyDescent="0.2">
      <c r="F1316" s="164"/>
    </row>
    <row r="1317" spans="6:6" x14ac:dyDescent="0.2">
      <c r="F1317" s="164"/>
    </row>
    <row r="1318" spans="6:6" x14ac:dyDescent="0.2">
      <c r="F1318" s="164"/>
    </row>
    <row r="1319" spans="6:6" x14ac:dyDescent="0.2">
      <c r="F1319" s="164"/>
    </row>
    <row r="1320" spans="6:6" x14ac:dyDescent="0.2">
      <c r="F1320" s="164"/>
    </row>
    <row r="1321" spans="6:6" x14ac:dyDescent="0.2">
      <c r="F1321" s="164"/>
    </row>
    <row r="1322" spans="6:6" x14ac:dyDescent="0.2">
      <c r="F1322" s="164"/>
    </row>
    <row r="1323" spans="6:6" x14ac:dyDescent="0.2">
      <c r="F1323" s="164"/>
    </row>
    <row r="1324" spans="6:6" x14ac:dyDescent="0.2">
      <c r="F1324" s="164"/>
    </row>
    <row r="1325" spans="6:6" x14ac:dyDescent="0.2">
      <c r="F1325" s="164"/>
    </row>
    <row r="1326" spans="6:6" x14ac:dyDescent="0.2">
      <c r="F1326" s="164"/>
    </row>
    <row r="1327" spans="6:6" x14ac:dyDescent="0.2">
      <c r="F1327" s="164"/>
    </row>
    <row r="1328" spans="6:6" x14ac:dyDescent="0.2">
      <c r="F1328" s="164"/>
    </row>
    <row r="1329" spans="6:6" x14ac:dyDescent="0.2">
      <c r="F1329" s="164"/>
    </row>
    <row r="1330" spans="6:6" x14ac:dyDescent="0.2">
      <c r="F1330" s="164"/>
    </row>
    <row r="1331" spans="6:6" x14ac:dyDescent="0.2">
      <c r="F1331" s="164"/>
    </row>
    <row r="1332" spans="6:6" x14ac:dyDescent="0.2">
      <c r="F1332" s="164"/>
    </row>
    <row r="1333" spans="6:6" x14ac:dyDescent="0.2">
      <c r="F1333" s="164"/>
    </row>
    <row r="1334" spans="6:6" x14ac:dyDescent="0.2">
      <c r="F1334" s="164"/>
    </row>
    <row r="1335" spans="6:6" x14ac:dyDescent="0.2">
      <c r="F1335" s="164"/>
    </row>
    <row r="1336" spans="6:6" x14ac:dyDescent="0.2">
      <c r="F1336" s="164"/>
    </row>
    <row r="1337" spans="6:6" x14ac:dyDescent="0.2">
      <c r="F1337" s="164"/>
    </row>
    <row r="1338" spans="6:6" x14ac:dyDescent="0.2">
      <c r="F1338" s="164"/>
    </row>
    <row r="1339" spans="6:6" x14ac:dyDescent="0.2">
      <c r="F1339" s="164"/>
    </row>
    <row r="1340" spans="6:6" x14ac:dyDescent="0.2">
      <c r="F1340" s="164"/>
    </row>
    <row r="1341" spans="6:6" x14ac:dyDescent="0.2">
      <c r="F1341" s="164"/>
    </row>
    <row r="1342" spans="6:6" x14ac:dyDescent="0.2">
      <c r="F1342" s="164"/>
    </row>
    <row r="1343" spans="6:6" x14ac:dyDescent="0.2">
      <c r="F1343" s="164"/>
    </row>
    <row r="1344" spans="6:6" x14ac:dyDescent="0.2">
      <c r="F1344" s="164"/>
    </row>
    <row r="1345" spans="6:6" x14ac:dyDescent="0.2">
      <c r="F1345" s="164"/>
    </row>
    <row r="1346" spans="6:6" x14ac:dyDescent="0.2">
      <c r="F1346" s="164"/>
    </row>
    <row r="1347" spans="6:6" x14ac:dyDescent="0.2">
      <c r="F1347" s="164"/>
    </row>
    <row r="1348" spans="6:6" x14ac:dyDescent="0.2">
      <c r="F1348" s="164"/>
    </row>
    <row r="1349" spans="6:6" x14ac:dyDescent="0.2">
      <c r="F1349" s="164"/>
    </row>
    <row r="1350" spans="6:6" x14ac:dyDescent="0.2">
      <c r="F1350" s="164"/>
    </row>
    <row r="1351" spans="6:6" x14ac:dyDescent="0.2">
      <c r="F1351" s="164"/>
    </row>
    <row r="1352" spans="6:6" x14ac:dyDescent="0.2">
      <c r="F1352" s="164"/>
    </row>
    <row r="1353" spans="6:6" x14ac:dyDescent="0.2">
      <c r="F1353" s="164"/>
    </row>
    <row r="1354" spans="6:6" x14ac:dyDescent="0.2">
      <c r="F1354" s="164"/>
    </row>
    <row r="1355" spans="6:6" x14ac:dyDescent="0.2">
      <c r="F1355" s="164"/>
    </row>
    <row r="1356" spans="6:6" x14ac:dyDescent="0.2">
      <c r="F1356" s="164"/>
    </row>
    <row r="1357" spans="6:6" x14ac:dyDescent="0.2">
      <c r="F1357" s="164"/>
    </row>
    <row r="1358" spans="6:6" x14ac:dyDescent="0.2">
      <c r="F1358" s="164"/>
    </row>
    <row r="1359" spans="6:6" x14ac:dyDescent="0.2">
      <c r="F1359" s="164"/>
    </row>
    <row r="1360" spans="6:6" x14ac:dyDescent="0.2">
      <c r="F1360" s="164"/>
    </row>
    <row r="1361" spans="6:6" x14ac:dyDescent="0.2">
      <c r="F1361" s="164"/>
    </row>
    <row r="1362" spans="6:6" x14ac:dyDescent="0.2">
      <c r="F1362" s="164"/>
    </row>
    <row r="1363" spans="6:6" x14ac:dyDescent="0.2">
      <c r="F1363" s="164"/>
    </row>
    <row r="1364" spans="6:6" x14ac:dyDescent="0.2">
      <c r="F1364" s="164"/>
    </row>
    <row r="1365" spans="6:6" x14ac:dyDescent="0.2">
      <c r="F1365" s="164"/>
    </row>
    <row r="1366" spans="6:6" x14ac:dyDescent="0.2">
      <c r="F1366" s="164"/>
    </row>
    <row r="1367" spans="6:6" x14ac:dyDescent="0.2">
      <c r="F1367" s="164"/>
    </row>
    <row r="1368" spans="6:6" x14ac:dyDescent="0.2">
      <c r="F1368" s="164"/>
    </row>
    <row r="1369" spans="6:6" x14ac:dyDescent="0.2">
      <c r="F1369" s="164"/>
    </row>
    <row r="1370" spans="6:6" x14ac:dyDescent="0.2">
      <c r="F1370" s="164"/>
    </row>
    <row r="1371" spans="6:6" x14ac:dyDescent="0.2">
      <c r="F1371" s="164"/>
    </row>
    <row r="1372" spans="6:6" x14ac:dyDescent="0.2">
      <c r="F1372" s="164"/>
    </row>
    <row r="1373" spans="6:6" x14ac:dyDescent="0.2">
      <c r="F1373" s="164"/>
    </row>
    <row r="1374" spans="6:6" x14ac:dyDescent="0.2">
      <c r="F1374" s="164"/>
    </row>
    <row r="1375" spans="6:6" x14ac:dyDescent="0.2">
      <c r="F1375" s="164"/>
    </row>
    <row r="1376" spans="6:6" x14ac:dyDescent="0.2">
      <c r="F1376" s="164"/>
    </row>
    <row r="1377" spans="6:6" x14ac:dyDescent="0.2">
      <c r="F1377" s="164"/>
    </row>
    <row r="1378" spans="6:6" x14ac:dyDescent="0.2">
      <c r="F1378" s="164"/>
    </row>
    <row r="1379" spans="6:6" x14ac:dyDescent="0.2">
      <c r="F1379" s="164"/>
    </row>
    <row r="1380" spans="6:6" x14ac:dyDescent="0.2">
      <c r="F1380" s="164"/>
    </row>
    <row r="1381" spans="6:6" x14ac:dyDescent="0.2">
      <c r="F1381" s="164"/>
    </row>
    <row r="1382" spans="6:6" x14ac:dyDescent="0.2">
      <c r="F1382" s="164"/>
    </row>
    <row r="1383" spans="6:6" x14ac:dyDescent="0.2">
      <c r="F1383" s="164"/>
    </row>
    <row r="1384" spans="6:6" x14ac:dyDescent="0.2">
      <c r="F1384" s="164"/>
    </row>
    <row r="1385" spans="6:6" x14ac:dyDescent="0.2">
      <c r="F1385" s="164"/>
    </row>
    <row r="1386" spans="6:6" x14ac:dyDescent="0.2">
      <c r="F1386" s="164"/>
    </row>
    <row r="1387" spans="6:6" x14ac:dyDescent="0.2">
      <c r="F1387" s="164"/>
    </row>
    <row r="1388" spans="6:6" x14ac:dyDescent="0.2">
      <c r="F1388" s="164"/>
    </row>
    <row r="1389" spans="6:6" x14ac:dyDescent="0.2">
      <c r="F1389" s="164"/>
    </row>
    <row r="1390" spans="6:6" x14ac:dyDescent="0.2">
      <c r="F1390" s="164"/>
    </row>
    <row r="1391" spans="6:6" x14ac:dyDescent="0.2">
      <c r="F1391" s="164"/>
    </row>
    <row r="1392" spans="6:6" x14ac:dyDescent="0.2">
      <c r="F1392" s="164"/>
    </row>
    <row r="1393" spans="6:6" x14ac:dyDescent="0.2">
      <c r="F1393" s="164"/>
    </row>
    <row r="1394" spans="6:6" x14ac:dyDescent="0.2">
      <c r="F1394" s="164"/>
    </row>
    <row r="1395" spans="6:6" x14ac:dyDescent="0.2">
      <c r="F1395" s="164"/>
    </row>
    <row r="1396" spans="6:6" x14ac:dyDescent="0.2">
      <c r="F1396" s="164"/>
    </row>
    <row r="1397" spans="6:6" x14ac:dyDescent="0.2">
      <c r="F1397" s="164"/>
    </row>
    <row r="1398" spans="6:6" x14ac:dyDescent="0.2">
      <c r="F1398" s="164"/>
    </row>
    <row r="1399" spans="6:6" x14ac:dyDescent="0.2">
      <c r="F1399" s="164"/>
    </row>
    <row r="1400" spans="6:6" x14ac:dyDescent="0.2">
      <c r="F1400" s="164"/>
    </row>
    <row r="1401" spans="6:6" x14ac:dyDescent="0.2">
      <c r="F1401" s="164"/>
    </row>
    <row r="1402" spans="6:6" x14ac:dyDescent="0.2">
      <c r="F1402" s="164"/>
    </row>
    <row r="1403" spans="6:6" x14ac:dyDescent="0.2">
      <c r="F1403" s="164"/>
    </row>
    <row r="1404" spans="6:6" x14ac:dyDescent="0.2">
      <c r="F1404" s="164"/>
    </row>
    <row r="1405" spans="6:6" x14ac:dyDescent="0.2">
      <c r="F1405" s="164"/>
    </row>
    <row r="1406" spans="6:6" x14ac:dyDescent="0.2">
      <c r="F1406" s="164"/>
    </row>
    <row r="1407" spans="6:6" x14ac:dyDescent="0.2">
      <c r="F1407" s="164"/>
    </row>
    <row r="1408" spans="6:6" x14ac:dyDescent="0.2">
      <c r="F1408" s="164"/>
    </row>
    <row r="1409" spans="6:6" x14ac:dyDescent="0.2">
      <c r="F1409" s="164"/>
    </row>
    <row r="1410" spans="6:6" x14ac:dyDescent="0.2">
      <c r="F1410" s="164"/>
    </row>
    <row r="1411" spans="6:6" x14ac:dyDescent="0.2">
      <c r="F1411" s="164"/>
    </row>
    <row r="1412" spans="6:6" x14ac:dyDescent="0.2">
      <c r="F1412" s="164"/>
    </row>
    <row r="1413" spans="6:6" x14ac:dyDescent="0.2">
      <c r="F1413" s="164"/>
    </row>
    <row r="1414" spans="6:6" x14ac:dyDescent="0.2">
      <c r="F1414" s="164"/>
    </row>
    <row r="1415" spans="6:6" x14ac:dyDescent="0.2">
      <c r="F1415" s="164"/>
    </row>
    <row r="1416" spans="6:6" x14ac:dyDescent="0.2">
      <c r="F1416" s="164"/>
    </row>
    <row r="1417" spans="6:6" x14ac:dyDescent="0.2">
      <c r="F1417" s="164"/>
    </row>
    <row r="1418" spans="6:6" x14ac:dyDescent="0.2">
      <c r="F1418" s="164"/>
    </row>
    <row r="1419" spans="6:6" x14ac:dyDescent="0.2">
      <c r="F1419" s="164"/>
    </row>
    <row r="1420" spans="6:6" x14ac:dyDescent="0.2">
      <c r="F1420" s="164"/>
    </row>
    <row r="1421" spans="6:6" x14ac:dyDescent="0.2">
      <c r="F1421" s="164"/>
    </row>
    <row r="1422" spans="6:6" x14ac:dyDescent="0.2">
      <c r="F1422" s="164"/>
    </row>
    <row r="1423" spans="6:6" x14ac:dyDescent="0.2">
      <c r="F1423" s="164"/>
    </row>
    <row r="1424" spans="6:6" x14ac:dyDescent="0.2">
      <c r="F1424" s="164"/>
    </row>
    <row r="1425" spans="6:6" x14ac:dyDescent="0.2">
      <c r="F1425" s="164"/>
    </row>
    <row r="1426" spans="6:6" x14ac:dyDescent="0.2">
      <c r="F1426" s="164"/>
    </row>
    <row r="1427" spans="6:6" x14ac:dyDescent="0.2">
      <c r="F1427" s="164"/>
    </row>
    <row r="1428" spans="6:6" x14ac:dyDescent="0.2">
      <c r="F1428" s="164"/>
    </row>
    <row r="1429" spans="6:6" x14ac:dyDescent="0.2">
      <c r="F1429" s="164"/>
    </row>
    <row r="1430" spans="6:6" x14ac:dyDescent="0.2">
      <c r="F1430" s="164"/>
    </row>
    <row r="1431" spans="6:6" x14ac:dyDescent="0.2">
      <c r="F1431" s="164"/>
    </row>
    <row r="1432" spans="6:6" x14ac:dyDescent="0.2">
      <c r="F1432" s="164"/>
    </row>
    <row r="1433" spans="6:6" x14ac:dyDescent="0.2">
      <c r="F1433" s="164"/>
    </row>
    <row r="1434" spans="6:6" x14ac:dyDescent="0.2">
      <c r="F1434" s="164"/>
    </row>
    <row r="1435" spans="6:6" x14ac:dyDescent="0.2">
      <c r="F1435" s="164"/>
    </row>
    <row r="1436" spans="6:6" x14ac:dyDescent="0.2">
      <c r="F1436" s="164"/>
    </row>
    <row r="1437" spans="6:6" x14ac:dyDescent="0.2">
      <c r="F1437" s="164"/>
    </row>
    <row r="1438" spans="6:6" x14ac:dyDescent="0.2">
      <c r="F1438" s="164"/>
    </row>
    <row r="1439" spans="6:6" x14ac:dyDescent="0.2">
      <c r="F1439" s="164"/>
    </row>
    <row r="1440" spans="6:6" x14ac:dyDescent="0.2">
      <c r="F1440" s="164"/>
    </row>
    <row r="1441" spans="6:6" x14ac:dyDescent="0.2">
      <c r="F1441" s="164"/>
    </row>
    <row r="1442" spans="6:6" x14ac:dyDescent="0.2">
      <c r="F1442" s="164"/>
    </row>
    <row r="1443" spans="6:6" x14ac:dyDescent="0.2">
      <c r="F1443" s="164"/>
    </row>
    <row r="1444" spans="6:6" x14ac:dyDescent="0.2">
      <c r="F1444" s="164"/>
    </row>
    <row r="1445" spans="6:6" x14ac:dyDescent="0.2">
      <c r="F1445" s="164"/>
    </row>
    <row r="1446" spans="6:6" x14ac:dyDescent="0.2">
      <c r="F1446" s="164"/>
    </row>
    <row r="1447" spans="6:6" x14ac:dyDescent="0.2">
      <c r="F1447" s="164"/>
    </row>
    <row r="1448" spans="6:6" x14ac:dyDescent="0.2">
      <c r="F1448" s="164"/>
    </row>
    <row r="1449" spans="6:6" x14ac:dyDescent="0.2">
      <c r="F1449" s="164"/>
    </row>
    <row r="1450" spans="6:6" x14ac:dyDescent="0.2">
      <c r="F1450" s="164"/>
    </row>
    <row r="1451" spans="6:6" x14ac:dyDescent="0.2">
      <c r="F1451" s="164"/>
    </row>
    <row r="1452" spans="6:6" x14ac:dyDescent="0.2">
      <c r="F1452" s="164"/>
    </row>
    <row r="1453" spans="6:6" x14ac:dyDescent="0.2">
      <c r="F1453" s="164"/>
    </row>
    <row r="1454" spans="6:6" x14ac:dyDescent="0.2">
      <c r="F1454" s="164"/>
    </row>
    <row r="1455" spans="6:6" x14ac:dyDescent="0.2">
      <c r="F1455" s="164"/>
    </row>
    <row r="1456" spans="6:6" x14ac:dyDescent="0.2">
      <c r="F1456" s="164"/>
    </row>
    <row r="1457" spans="6:6" x14ac:dyDescent="0.2">
      <c r="F1457" s="164"/>
    </row>
    <row r="1458" spans="6:6" x14ac:dyDescent="0.2">
      <c r="F1458" s="164"/>
    </row>
    <row r="1459" spans="6:6" x14ac:dyDescent="0.2">
      <c r="F1459" s="164"/>
    </row>
    <row r="1460" spans="6:6" x14ac:dyDescent="0.2">
      <c r="F1460" s="164"/>
    </row>
    <row r="1461" spans="6:6" x14ac:dyDescent="0.2">
      <c r="F1461" s="164"/>
    </row>
    <row r="1462" spans="6:6" x14ac:dyDescent="0.2">
      <c r="F1462" s="164"/>
    </row>
    <row r="1463" spans="6:6" x14ac:dyDescent="0.2">
      <c r="F1463" s="164"/>
    </row>
    <row r="1464" spans="6:6" x14ac:dyDescent="0.2">
      <c r="F1464" s="164"/>
    </row>
    <row r="1465" spans="6:6" x14ac:dyDescent="0.2">
      <c r="F1465" s="164"/>
    </row>
    <row r="1466" spans="6:6" x14ac:dyDescent="0.2">
      <c r="F1466" s="164"/>
    </row>
    <row r="1467" spans="6:6" x14ac:dyDescent="0.2">
      <c r="F1467" s="164"/>
    </row>
    <row r="1468" spans="6:6" x14ac:dyDescent="0.2">
      <c r="F1468" s="164"/>
    </row>
    <row r="1469" spans="6:6" x14ac:dyDescent="0.2">
      <c r="F1469" s="164"/>
    </row>
    <row r="1470" spans="6:6" x14ac:dyDescent="0.2">
      <c r="F1470" s="164"/>
    </row>
    <row r="1471" spans="6:6" x14ac:dyDescent="0.2">
      <c r="F1471" s="164"/>
    </row>
    <row r="1472" spans="6:6" x14ac:dyDescent="0.2">
      <c r="F1472" s="164"/>
    </row>
    <row r="1473" spans="6:6" x14ac:dyDescent="0.2">
      <c r="F1473" s="164"/>
    </row>
    <row r="1474" spans="6:6" x14ac:dyDescent="0.2">
      <c r="F1474" s="164"/>
    </row>
    <row r="1475" spans="6:6" x14ac:dyDescent="0.2">
      <c r="F1475" s="164"/>
    </row>
    <row r="1476" spans="6:6" x14ac:dyDescent="0.2">
      <c r="F1476" s="164"/>
    </row>
    <row r="1477" spans="6:6" x14ac:dyDescent="0.2">
      <c r="F1477" s="164"/>
    </row>
    <row r="1478" spans="6:6" x14ac:dyDescent="0.2">
      <c r="F1478" s="164"/>
    </row>
    <row r="1479" spans="6:6" x14ac:dyDescent="0.2">
      <c r="F1479" s="164"/>
    </row>
    <row r="1480" spans="6:6" x14ac:dyDescent="0.2">
      <c r="F1480" s="164"/>
    </row>
    <row r="1481" spans="6:6" x14ac:dyDescent="0.2">
      <c r="F1481" s="164"/>
    </row>
    <row r="1482" spans="6:6" x14ac:dyDescent="0.2">
      <c r="F1482" s="164"/>
    </row>
    <row r="1483" spans="6:6" x14ac:dyDescent="0.2">
      <c r="F1483" s="164"/>
    </row>
    <row r="1484" spans="6:6" x14ac:dyDescent="0.2">
      <c r="F1484" s="164"/>
    </row>
    <row r="1485" spans="6:6" x14ac:dyDescent="0.2">
      <c r="F1485" s="164"/>
    </row>
    <row r="1486" spans="6:6" x14ac:dyDescent="0.2">
      <c r="F1486" s="164"/>
    </row>
    <row r="1487" spans="6:6" x14ac:dyDescent="0.2">
      <c r="F1487" s="164"/>
    </row>
    <row r="1488" spans="6:6" x14ac:dyDescent="0.2">
      <c r="F1488" s="164"/>
    </row>
    <row r="1489" spans="6:6" x14ac:dyDescent="0.2">
      <c r="F1489" s="164"/>
    </row>
    <row r="1490" spans="6:6" x14ac:dyDescent="0.2">
      <c r="F1490" s="164"/>
    </row>
    <row r="1491" spans="6:6" x14ac:dyDescent="0.2">
      <c r="F1491" s="164"/>
    </row>
    <row r="1492" spans="6:6" x14ac:dyDescent="0.2">
      <c r="F1492" s="164"/>
    </row>
    <row r="1493" spans="6:6" x14ac:dyDescent="0.2">
      <c r="F1493" s="164"/>
    </row>
    <row r="1494" spans="6:6" x14ac:dyDescent="0.2">
      <c r="F1494" s="164"/>
    </row>
    <row r="1495" spans="6:6" x14ac:dyDescent="0.2">
      <c r="F1495" s="164"/>
    </row>
    <row r="1496" spans="6:6" x14ac:dyDescent="0.2">
      <c r="F1496" s="164"/>
    </row>
    <row r="1497" spans="6:6" x14ac:dyDescent="0.2">
      <c r="F1497" s="164"/>
    </row>
    <row r="1498" spans="6:6" x14ac:dyDescent="0.2">
      <c r="F1498" s="164"/>
    </row>
    <row r="1499" spans="6:6" x14ac:dyDescent="0.2">
      <c r="F1499" s="164"/>
    </row>
    <row r="1500" spans="6:6" x14ac:dyDescent="0.2">
      <c r="F1500" s="164"/>
    </row>
    <row r="1501" spans="6:6" x14ac:dyDescent="0.2">
      <c r="F1501" s="164"/>
    </row>
    <row r="1502" spans="6:6" x14ac:dyDescent="0.2">
      <c r="F1502" s="164"/>
    </row>
    <row r="1503" spans="6:6" x14ac:dyDescent="0.2">
      <c r="F1503" s="164"/>
    </row>
    <row r="1504" spans="6:6" x14ac:dyDescent="0.2">
      <c r="F1504" s="164"/>
    </row>
    <row r="1505" spans="6:6" x14ac:dyDescent="0.2">
      <c r="F1505" s="164"/>
    </row>
    <row r="1506" spans="6:6" x14ac:dyDescent="0.2">
      <c r="F1506" s="164"/>
    </row>
    <row r="1507" spans="6:6" x14ac:dyDescent="0.2">
      <c r="F1507" s="164"/>
    </row>
    <row r="1508" spans="6:6" x14ac:dyDescent="0.2">
      <c r="F1508" s="164"/>
    </row>
    <row r="1509" spans="6:6" x14ac:dyDescent="0.2">
      <c r="F1509" s="164"/>
    </row>
    <row r="1510" spans="6:6" x14ac:dyDescent="0.2">
      <c r="F1510" s="164"/>
    </row>
    <row r="1511" spans="6:6" x14ac:dyDescent="0.2">
      <c r="F1511" s="164"/>
    </row>
    <row r="1512" spans="6:6" x14ac:dyDescent="0.2">
      <c r="F1512" s="164"/>
    </row>
    <row r="1513" spans="6:6" x14ac:dyDescent="0.2">
      <c r="F1513" s="164"/>
    </row>
    <row r="1514" spans="6:6" x14ac:dyDescent="0.2">
      <c r="F1514" s="164"/>
    </row>
    <row r="1515" spans="6:6" x14ac:dyDescent="0.2">
      <c r="F1515" s="164"/>
    </row>
    <row r="1516" spans="6:6" x14ac:dyDescent="0.2">
      <c r="F1516" s="164"/>
    </row>
    <row r="1517" spans="6:6" x14ac:dyDescent="0.2">
      <c r="F1517" s="164"/>
    </row>
    <row r="1518" spans="6:6" x14ac:dyDescent="0.2">
      <c r="F1518" s="164"/>
    </row>
    <row r="1519" spans="6:6" x14ac:dyDescent="0.2">
      <c r="F1519" s="164"/>
    </row>
    <row r="1520" spans="6:6" x14ac:dyDescent="0.2">
      <c r="F1520" s="164"/>
    </row>
    <row r="1521" spans="6:6" x14ac:dyDescent="0.2">
      <c r="F1521" s="164"/>
    </row>
    <row r="1522" spans="6:6" x14ac:dyDescent="0.2">
      <c r="F1522" s="164"/>
    </row>
    <row r="1523" spans="6:6" x14ac:dyDescent="0.2">
      <c r="F1523" s="164"/>
    </row>
    <row r="1524" spans="6:6" x14ac:dyDescent="0.2">
      <c r="F1524" s="164"/>
    </row>
    <row r="1525" spans="6:6" x14ac:dyDescent="0.2">
      <c r="F1525" s="164"/>
    </row>
    <row r="1526" spans="6:6" x14ac:dyDescent="0.2">
      <c r="F1526" s="164"/>
    </row>
    <row r="1527" spans="6:6" x14ac:dyDescent="0.2">
      <c r="F1527" s="164"/>
    </row>
    <row r="1528" spans="6:6" x14ac:dyDescent="0.2">
      <c r="F1528" s="164"/>
    </row>
    <row r="1529" spans="6:6" x14ac:dyDescent="0.2">
      <c r="F1529" s="164"/>
    </row>
    <row r="1530" spans="6:6" x14ac:dyDescent="0.2">
      <c r="F1530" s="164"/>
    </row>
    <row r="1531" spans="6:6" x14ac:dyDescent="0.2">
      <c r="F1531" s="164"/>
    </row>
    <row r="1532" spans="6:6" x14ac:dyDescent="0.2">
      <c r="F1532" s="164"/>
    </row>
    <row r="1533" spans="6:6" x14ac:dyDescent="0.2">
      <c r="F1533" s="164"/>
    </row>
    <row r="1534" spans="6:6" x14ac:dyDescent="0.2">
      <c r="F1534" s="164"/>
    </row>
    <row r="1535" spans="6:6" x14ac:dyDescent="0.2">
      <c r="F1535" s="164"/>
    </row>
    <row r="1536" spans="6:6" x14ac:dyDescent="0.2">
      <c r="F1536" s="164"/>
    </row>
    <row r="1537" spans="6:6" x14ac:dyDescent="0.2">
      <c r="F1537" s="164"/>
    </row>
    <row r="1538" spans="6:6" x14ac:dyDescent="0.2">
      <c r="F1538" s="164"/>
    </row>
    <row r="1539" spans="6:6" x14ac:dyDescent="0.2">
      <c r="F1539" s="164"/>
    </row>
    <row r="1540" spans="6:6" x14ac:dyDescent="0.2">
      <c r="F1540" s="164"/>
    </row>
    <row r="1541" spans="6:6" x14ac:dyDescent="0.2">
      <c r="F1541" s="164"/>
    </row>
    <row r="1542" spans="6:6" x14ac:dyDescent="0.2">
      <c r="F1542" s="164"/>
    </row>
    <row r="1543" spans="6:6" x14ac:dyDescent="0.2">
      <c r="F1543" s="164"/>
    </row>
    <row r="1544" spans="6:6" x14ac:dyDescent="0.2">
      <c r="F1544" s="164"/>
    </row>
    <row r="1545" spans="6:6" x14ac:dyDescent="0.2">
      <c r="F1545" s="164"/>
    </row>
    <row r="1546" spans="6:6" x14ac:dyDescent="0.2">
      <c r="F1546" s="164"/>
    </row>
    <row r="1547" spans="6:6" x14ac:dyDescent="0.2">
      <c r="F1547" s="164"/>
    </row>
    <row r="1548" spans="6:6" x14ac:dyDescent="0.2">
      <c r="F1548" s="164"/>
    </row>
    <row r="1549" spans="6:6" x14ac:dyDescent="0.2">
      <c r="F1549" s="164"/>
    </row>
    <row r="1550" spans="6:6" x14ac:dyDescent="0.2">
      <c r="F1550" s="164"/>
    </row>
    <row r="1551" spans="6:6" x14ac:dyDescent="0.2">
      <c r="F1551" s="164"/>
    </row>
    <row r="1552" spans="6:6" x14ac:dyDescent="0.2">
      <c r="F1552" s="164"/>
    </row>
    <row r="1553" spans="6:6" x14ac:dyDescent="0.2">
      <c r="F1553" s="164"/>
    </row>
    <row r="1554" spans="6:6" x14ac:dyDescent="0.2">
      <c r="F1554" s="164"/>
    </row>
    <row r="1555" spans="6:6" x14ac:dyDescent="0.2">
      <c r="F1555" s="164"/>
    </row>
    <row r="1556" spans="6:6" x14ac:dyDescent="0.2">
      <c r="F1556" s="164"/>
    </row>
    <row r="1557" spans="6:6" x14ac:dyDescent="0.2">
      <c r="F1557" s="164"/>
    </row>
    <row r="1558" spans="6:6" x14ac:dyDescent="0.2">
      <c r="F1558" s="164"/>
    </row>
    <row r="1559" spans="6:6" x14ac:dyDescent="0.2">
      <c r="F1559" s="164"/>
    </row>
    <row r="1560" spans="6:6" x14ac:dyDescent="0.2">
      <c r="F1560" s="164"/>
    </row>
    <row r="1561" spans="6:6" x14ac:dyDescent="0.2">
      <c r="F1561" s="164"/>
    </row>
    <row r="1562" spans="6:6" x14ac:dyDescent="0.2">
      <c r="F1562" s="164"/>
    </row>
    <row r="1563" spans="6:6" x14ac:dyDescent="0.2">
      <c r="F1563" s="164"/>
    </row>
    <row r="1564" spans="6:6" x14ac:dyDescent="0.2">
      <c r="F1564" s="164"/>
    </row>
    <row r="1565" spans="6:6" x14ac:dyDescent="0.2">
      <c r="F1565" s="164"/>
    </row>
    <row r="1566" spans="6:6" x14ac:dyDescent="0.2">
      <c r="F1566" s="164"/>
    </row>
    <row r="1567" spans="6:6" x14ac:dyDescent="0.2">
      <c r="F1567" s="164"/>
    </row>
    <row r="1568" spans="6:6" x14ac:dyDescent="0.2">
      <c r="F1568" s="164"/>
    </row>
    <row r="1569" spans="6:6" x14ac:dyDescent="0.2">
      <c r="F1569" s="164"/>
    </row>
    <row r="1570" spans="6:6" x14ac:dyDescent="0.2">
      <c r="F1570" s="164"/>
    </row>
    <row r="1571" spans="6:6" x14ac:dyDescent="0.2">
      <c r="F1571" s="164"/>
    </row>
    <row r="1572" spans="6:6" x14ac:dyDescent="0.2">
      <c r="F1572" s="164"/>
    </row>
    <row r="1573" spans="6:6" x14ac:dyDescent="0.2">
      <c r="F1573" s="164"/>
    </row>
    <row r="1574" spans="6:6" x14ac:dyDescent="0.2">
      <c r="F1574" s="164"/>
    </row>
    <row r="1575" spans="6:6" x14ac:dyDescent="0.2">
      <c r="F1575" s="164"/>
    </row>
    <row r="1576" spans="6:6" x14ac:dyDescent="0.2">
      <c r="F1576" s="164"/>
    </row>
    <row r="1577" spans="6:6" x14ac:dyDescent="0.2">
      <c r="F1577" s="164"/>
    </row>
    <row r="1578" spans="6:6" x14ac:dyDescent="0.2">
      <c r="F1578" s="164"/>
    </row>
    <row r="1579" spans="6:6" x14ac:dyDescent="0.2">
      <c r="F1579" s="164"/>
    </row>
    <row r="1580" spans="6:6" x14ac:dyDescent="0.2">
      <c r="F1580" s="164"/>
    </row>
    <row r="1581" spans="6:6" x14ac:dyDescent="0.2">
      <c r="F1581" s="164"/>
    </row>
    <row r="1582" spans="6:6" x14ac:dyDescent="0.2">
      <c r="F1582" s="164"/>
    </row>
    <row r="1583" spans="6:6" x14ac:dyDescent="0.2">
      <c r="F1583" s="164"/>
    </row>
    <row r="1584" spans="6:6" x14ac:dyDescent="0.2">
      <c r="F1584" s="164"/>
    </row>
    <row r="1585" spans="6:6" x14ac:dyDescent="0.2">
      <c r="F1585" s="164"/>
    </row>
    <row r="1586" spans="6:6" x14ac:dyDescent="0.2">
      <c r="F1586" s="164"/>
    </row>
    <row r="1587" spans="6:6" x14ac:dyDescent="0.2">
      <c r="F1587" s="164"/>
    </row>
    <row r="1588" spans="6:6" x14ac:dyDescent="0.2">
      <c r="F1588" s="164"/>
    </row>
    <row r="1589" spans="6:6" x14ac:dyDescent="0.2">
      <c r="F1589" s="164"/>
    </row>
    <row r="1590" spans="6:6" x14ac:dyDescent="0.2">
      <c r="F1590" s="164"/>
    </row>
    <row r="1591" spans="6:6" x14ac:dyDescent="0.2">
      <c r="F1591" s="164"/>
    </row>
    <row r="1592" spans="6:6" x14ac:dyDescent="0.2">
      <c r="F1592" s="164"/>
    </row>
    <row r="1593" spans="6:6" x14ac:dyDescent="0.2">
      <c r="F1593" s="164"/>
    </row>
    <row r="1594" spans="6:6" x14ac:dyDescent="0.2">
      <c r="F1594" s="164"/>
    </row>
    <row r="1595" spans="6:6" x14ac:dyDescent="0.2">
      <c r="F1595" s="164"/>
    </row>
    <row r="1596" spans="6:6" x14ac:dyDescent="0.2">
      <c r="F1596" s="164"/>
    </row>
    <row r="1597" spans="6:6" x14ac:dyDescent="0.2">
      <c r="F1597" s="164"/>
    </row>
    <row r="1598" spans="6:6" x14ac:dyDescent="0.2">
      <c r="F1598" s="164"/>
    </row>
    <row r="1599" spans="6:6" x14ac:dyDescent="0.2">
      <c r="F1599" s="164"/>
    </row>
    <row r="1600" spans="6:6" x14ac:dyDescent="0.2">
      <c r="F1600" s="164"/>
    </row>
    <row r="1601" spans="6:6" x14ac:dyDescent="0.2">
      <c r="F1601" s="164"/>
    </row>
    <row r="1602" spans="6:6" x14ac:dyDescent="0.2">
      <c r="F1602" s="164"/>
    </row>
    <row r="1603" spans="6:6" x14ac:dyDescent="0.2">
      <c r="F1603" s="164"/>
    </row>
    <row r="1604" spans="6:6" x14ac:dyDescent="0.2">
      <c r="F1604" s="164"/>
    </row>
    <row r="1605" spans="6:6" x14ac:dyDescent="0.2">
      <c r="F1605" s="164"/>
    </row>
    <row r="1606" spans="6:6" x14ac:dyDescent="0.2">
      <c r="F1606" s="164"/>
    </row>
    <row r="1607" spans="6:6" x14ac:dyDescent="0.2">
      <c r="F1607" s="164"/>
    </row>
    <row r="1608" spans="6:6" x14ac:dyDescent="0.2">
      <c r="F1608" s="164"/>
    </row>
    <row r="1609" spans="6:6" x14ac:dyDescent="0.2">
      <c r="F1609" s="164"/>
    </row>
    <row r="1610" spans="6:6" x14ac:dyDescent="0.2">
      <c r="F1610" s="164"/>
    </row>
    <row r="1611" spans="6:6" x14ac:dyDescent="0.2">
      <c r="F1611" s="164"/>
    </row>
    <row r="1612" spans="6:6" x14ac:dyDescent="0.2">
      <c r="F1612" s="164"/>
    </row>
    <row r="1613" spans="6:6" x14ac:dyDescent="0.2">
      <c r="F1613" s="164"/>
    </row>
    <row r="1614" spans="6:6" x14ac:dyDescent="0.2">
      <c r="F1614" s="164"/>
    </row>
    <row r="1615" spans="6:6" x14ac:dyDescent="0.2">
      <c r="F1615" s="164"/>
    </row>
    <row r="1616" spans="6:6" x14ac:dyDescent="0.2">
      <c r="F1616" s="164"/>
    </row>
    <row r="1617" spans="6:6" x14ac:dyDescent="0.2">
      <c r="F1617" s="164"/>
    </row>
    <row r="1618" spans="6:6" x14ac:dyDescent="0.2">
      <c r="F1618" s="164"/>
    </row>
    <row r="1619" spans="6:6" x14ac:dyDescent="0.2">
      <c r="F1619" s="164"/>
    </row>
    <row r="1620" spans="6:6" x14ac:dyDescent="0.2">
      <c r="F1620" s="164"/>
    </row>
    <row r="1621" spans="6:6" x14ac:dyDescent="0.2">
      <c r="F1621" s="164"/>
    </row>
    <row r="1622" spans="6:6" x14ac:dyDescent="0.2">
      <c r="F1622" s="164"/>
    </row>
    <row r="1623" spans="6:6" x14ac:dyDescent="0.2">
      <c r="F1623" s="164"/>
    </row>
    <row r="1624" spans="6:6" x14ac:dyDescent="0.2">
      <c r="F1624" s="164"/>
    </row>
    <row r="1625" spans="6:6" x14ac:dyDescent="0.2">
      <c r="F1625" s="164"/>
    </row>
    <row r="1626" spans="6:6" x14ac:dyDescent="0.2">
      <c r="F1626" s="164"/>
    </row>
    <row r="1627" spans="6:6" x14ac:dyDescent="0.2">
      <c r="F1627" s="164"/>
    </row>
    <row r="1628" spans="6:6" x14ac:dyDescent="0.2">
      <c r="F1628" s="164"/>
    </row>
    <row r="1629" spans="6:6" x14ac:dyDescent="0.2">
      <c r="F1629" s="164"/>
    </row>
    <row r="1630" spans="6:6" x14ac:dyDescent="0.2">
      <c r="F1630" s="164"/>
    </row>
    <row r="1631" spans="6:6" x14ac:dyDescent="0.2">
      <c r="F1631" s="164"/>
    </row>
    <row r="1632" spans="6:6" x14ac:dyDescent="0.2">
      <c r="F1632" s="164"/>
    </row>
    <row r="1633" spans="6:6" x14ac:dyDescent="0.2">
      <c r="F1633" s="164"/>
    </row>
    <row r="1634" spans="6:6" x14ac:dyDescent="0.2">
      <c r="F1634" s="164"/>
    </row>
    <row r="1635" spans="6:6" x14ac:dyDescent="0.2">
      <c r="F1635" s="164"/>
    </row>
    <row r="1636" spans="6:6" x14ac:dyDescent="0.2">
      <c r="F1636" s="164"/>
    </row>
    <row r="1637" spans="6:6" x14ac:dyDescent="0.2">
      <c r="F1637" s="164"/>
    </row>
    <row r="1638" spans="6:6" x14ac:dyDescent="0.2">
      <c r="F1638" s="164"/>
    </row>
    <row r="1639" spans="6:6" x14ac:dyDescent="0.2">
      <c r="F1639" s="164"/>
    </row>
    <row r="1640" spans="6:6" x14ac:dyDescent="0.2">
      <c r="F1640" s="164"/>
    </row>
    <row r="1641" spans="6:6" x14ac:dyDescent="0.2">
      <c r="F1641" s="164"/>
    </row>
    <row r="1642" spans="6:6" x14ac:dyDescent="0.2">
      <c r="F1642" s="164"/>
    </row>
    <row r="1643" spans="6:6" x14ac:dyDescent="0.2">
      <c r="F1643" s="164"/>
    </row>
    <row r="1644" spans="6:6" x14ac:dyDescent="0.2">
      <c r="F1644" s="164"/>
    </row>
    <row r="1645" spans="6:6" x14ac:dyDescent="0.2">
      <c r="F1645" s="164"/>
    </row>
    <row r="1646" spans="6:6" x14ac:dyDescent="0.2">
      <c r="F1646" s="164"/>
    </row>
    <row r="1647" spans="6:6" x14ac:dyDescent="0.2">
      <c r="F1647" s="164"/>
    </row>
    <row r="1648" spans="6:6" x14ac:dyDescent="0.2">
      <c r="F1648" s="164"/>
    </row>
    <row r="1649" spans="6:6" x14ac:dyDescent="0.2">
      <c r="F1649" s="164"/>
    </row>
    <row r="1650" spans="6:6" x14ac:dyDescent="0.2">
      <c r="F1650" s="164"/>
    </row>
    <row r="1651" spans="6:6" x14ac:dyDescent="0.2">
      <c r="F1651" s="164"/>
    </row>
    <row r="1652" spans="6:6" x14ac:dyDescent="0.2">
      <c r="F1652" s="164"/>
    </row>
    <row r="1653" spans="6:6" x14ac:dyDescent="0.2">
      <c r="F1653" s="164"/>
    </row>
    <row r="1654" spans="6:6" x14ac:dyDescent="0.2">
      <c r="F1654" s="164"/>
    </row>
    <row r="1655" spans="6:6" x14ac:dyDescent="0.2">
      <c r="F1655" s="164"/>
    </row>
    <row r="1656" spans="6:6" x14ac:dyDescent="0.2">
      <c r="F1656" s="164"/>
    </row>
    <row r="1657" spans="6:6" x14ac:dyDescent="0.2">
      <c r="F1657" s="164"/>
    </row>
    <row r="1658" spans="6:6" x14ac:dyDescent="0.2">
      <c r="F1658" s="164"/>
    </row>
    <row r="1659" spans="6:6" x14ac:dyDescent="0.2">
      <c r="F1659" s="164"/>
    </row>
    <row r="1660" spans="6:6" x14ac:dyDescent="0.2">
      <c r="F1660" s="164"/>
    </row>
    <row r="1661" spans="6:6" x14ac:dyDescent="0.2">
      <c r="F1661" s="164"/>
    </row>
    <row r="1662" spans="6:6" x14ac:dyDescent="0.2">
      <c r="F1662" s="164"/>
    </row>
    <row r="1663" spans="6:6" x14ac:dyDescent="0.2">
      <c r="F1663" s="164"/>
    </row>
    <row r="1664" spans="6:6" x14ac:dyDescent="0.2">
      <c r="F1664" s="164"/>
    </row>
    <row r="1665" spans="6:6" x14ac:dyDescent="0.2">
      <c r="F1665" s="164"/>
    </row>
    <row r="1666" spans="6:6" x14ac:dyDescent="0.2">
      <c r="F1666" s="164"/>
    </row>
    <row r="1667" spans="6:6" x14ac:dyDescent="0.2">
      <c r="F1667" s="164"/>
    </row>
    <row r="1668" spans="6:6" x14ac:dyDescent="0.2">
      <c r="F1668" s="164"/>
    </row>
    <row r="1669" spans="6:6" x14ac:dyDescent="0.2">
      <c r="F1669" s="164"/>
    </row>
    <row r="1670" spans="6:6" x14ac:dyDescent="0.2">
      <c r="F1670" s="164"/>
    </row>
    <row r="1671" spans="6:6" x14ac:dyDescent="0.2">
      <c r="F1671" s="164"/>
    </row>
    <row r="1672" spans="6:6" x14ac:dyDescent="0.2">
      <c r="F1672" s="164"/>
    </row>
    <row r="1673" spans="6:6" x14ac:dyDescent="0.2">
      <c r="F1673" s="164"/>
    </row>
    <row r="1674" spans="6:6" x14ac:dyDescent="0.2">
      <c r="F1674" s="164"/>
    </row>
    <row r="1675" spans="6:6" x14ac:dyDescent="0.2">
      <c r="F1675" s="164"/>
    </row>
    <row r="1676" spans="6:6" x14ac:dyDescent="0.2">
      <c r="F1676" s="164"/>
    </row>
    <row r="1677" spans="6:6" x14ac:dyDescent="0.2">
      <c r="F1677" s="164"/>
    </row>
    <row r="1678" spans="6:6" x14ac:dyDescent="0.2">
      <c r="F1678" s="164"/>
    </row>
    <row r="1679" spans="6:6" x14ac:dyDescent="0.2">
      <c r="F1679" s="164"/>
    </row>
    <row r="1680" spans="6:6" x14ac:dyDescent="0.2">
      <c r="F1680" s="164"/>
    </row>
    <row r="1681" spans="6:6" x14ac:dyDescent="0.2">
      <c r="F1681" s="164"/>
    </row>
    <row r="1682" spans="6:6" x14ac:dyDescent="0.2">
      <c r="F1682" s="164"/>
    </row>
    <row r="1683" spans="6:6" x14ac:dyDescent="0.2">
      <c r="F1683" s="164"/>
    </row>
    <row r="1684" spans="6:6" x14ac:dyDescent="0.2">
      <c r="F1684" s="164"/>
    </row>
    <row r="1685" spans="6:6" x14ac:dyDescent="0.2">
      <c r="F1685" s="164"/>
    </row>
    <row r="1686" spans="6:6" x14ac:dyDescent="0.2">
      <c r="F1686" s="164"/>
    </row>
    <row r="1687" spans="6:6" x14ac:dyDescent="0.2">
      <c r="F1687" s="164"/>
    </row>
    <row r="1688" spans="6:6" x14ac:dyDescent="0.2">
      <c r="F1688" s="164"/>
    </row>
    <row r="1689" spans="6:6" x14ac:dyDescent="0.2">
      <c r="F1689" s="164"/>
    </row>
    <row r="1690" spans="6:6" x14ac:dyDescent="0.2">
      <c r="F1690" s="164"/>
    </row>
    <row r="1691" spans="6:6" x14ac:dyDescent="0.2">
      <c r="F1691" s="164"/>
    </row>
    <row r="1692" spans="6:6" x14ac:dyDescent="0.2">
      <c r="F1692" s="164"/>
    </row>
    <row r="1693" spans="6:6" x14ac:dyDescent="0.2">
      <c r="F1693" s="164"/>
    </row>
    <row r="1694" spans="6:6" x14ac:dyDescent="0.2">
      <c r="F1694" s="164"/>
    </row>
    <row r="1695" spans="6:6" x14ac:dyDescent="0.2">
      <c r="F1695" s="164"/>
    </row>
    <row r="1696" spans="6:6" x14ac:dyDescent="0.2">
      <c r="F1696" s="164"/>
    </row>
    <row r="1697" spans="6:6" x14ac:dyDescent="0.2">
      <c r="F1697" s="164"/>
    </row>
    <row r="1698" spans="6:6" x14ac:dyDescent="0.2">
      <c r="F1698" s="164"/>
    </row>
    <row r="1699" spans="6:6" x14ac:dyDescent="0.2">
      <c r="F1699" s="164"/>
    </row>
    <row r="1700" spans="6:6" x14ac:dyDescent="0.2">
      <c r="F1700" s="164"/>
    </row>
    <row r="1701" spans="6:6" x14ac:dyDescent="0.2">
      <c r="F1701" s="164"/>
    </row>
    <row r="1702" spans="6:6" x14ac:dyDescent="0.2">
      <c r="F1702" s="164"/>
    </row>
    <row r="1703" spans="6:6" x14ac:dyDescent="0.2">
      <c r="F1703" s="164"/>
    </row>
    <row r="1704" spans="6:6" x14ac:dyDescent="0.2">
      <c r="F1704" s="164"/>
    </row>
    <row r="1705" spans="6:6" x14ac:dyDescent="0.2">
      <c r="F1705" s="164"/>
    </row>
    <row r="1706" spans="6:6" x14ac:dyDescent="0.2">
      <c r="F1706" s="164"/>
    </row>
    <row r="1707" spans="6:6" x14ac:dyDescent="0.2">
      <c r="F1707" s="164"/>
    </row>
    <row r="1708" spans="6:6" x14ac:dyDescent="0.2">
      <c r="F1708" s="164"/>
    </row>
    <row r="1709" spans="6:6" x14ac:dyDescent="0.2">
      <c r="F1709" s="164"/>
    </row>
    <row r="1710" spans="6:6" x14ac:dyDescent="0.2">
      <c r="F1710" s="164"/>
    </row>
    <row r="1711" spans="6:6" x14ac:dyDescent="0.2">
      <c r="F1711" s="164"/>
    </row>
    <row r="1712" spans="6:6" x14ac:dyDescent="0.2">
      <c r="F1712" s="164"/>
    </row>
    <row r="1713" spans="6:6" x14ac:dyDescent="0.2">
      <c r="F1713" s="164"/>
    </row>
    <row r="1714" spans="6:6" x14ac:dyDescent="0.2">
      <c r="F1714" s="164"/>
    </row>
    <row r="1715" spans="6:6" x14ac:dyDescent="0.2">
      <c r="F1715" s="164"/>
    </row>
    <row r="1716" spans="6:6" x14ac:dyDescent="0.2">
      <c r="F1716" s="164"/>
    </row>
    <row r="1717" spans="6:6" x14ac:dyDescent="0.2">
      <c r="F1717" s="164"/>
    </row>
    <row r="1718" spans="6:6" x14ac:dyDescent="0.2">
      <c r="F1718" s="164"/>
    </row>
    <row r="1719" spans="6:6" x14ac:dyDescent="0.2">
      <c r="F1719" s="164"/>
    </row>
    <row r="1720" spans="6:6" x14ac:dyDescent="0.2">
      <c r="F1720" s="164"/>
    </row>
    <row r="1721" spans="6:6" x14ac:dyDescent="0.2">
      <c r="F1721" s="164"/>
    </row>
    <row r="1722" spans="6:6" x14ac:dyDescent="0.2">
      <c r="F1722" s="164"/>
    </row>
    <row r="1723" spans="6:6" x14ac:dyDescent="0.2">
      <c r="F1723" s="164"/>
    </row>
    <row r="1724" spans="6:6" x14ac:dyDescent="0.2">
      <c r="F1724" s="164"/>
    </row>
    <row r="1725" spans="6:6" x14ac:dyDescent="0.2">
      <c r="F1725" s="164"/>
    </row>
    <row r="1726" spans="6:6" x14ac:dyDescent="0.2">
      <c r="F1726" s="164"/>
    </row>
    <row r="1727" spans="6:6" x14ac:dyDescent="0.2">
      <c r="F1727" s="164"/>
    </row>
    <row r="1728" spans="6:6" x14ac:dyDescent="0.2">
      <c r="F1728" s="164"/>
    </row>
    <row r="1729" spans="6:6" x14ac:dyDescent="0.2">
      <c r="F1729" s="164"/>
    </row>
    <row r="1730" spans="6:6" x14ac:dyDescent="0.2">
      <c r="F1730" s="164"/>
    </row>
    <row r="1731" spans="6:6" x14ac:dyDescent="0.2">
      <c r="F1731" s="164"/>
    </row>
    <row r="1732" spans="6:6" x14ac:dyDescent="0.2">
      <c r="F1732" s="164"/>
    </row>
    <row r="1733" spans="6:6" x14ac:dyDescent="0.2">
      <c r="F1733" s="164"/>
    </row>
    <row r="1734" spans="6:6" x14ac:dyDescent="0.2">
      <c r="F1734" s="164"/>
    </row>
    <row r="1735" spans="6:6" x14ac:dyDescent="0.2">
      <c r="F1735" s="164"/>
    </row>
    <row r="1736" spans="6:6" x14ac:dyDescent="0.2">
      <c r="F1736" s="164"/>
    </row>
    <row r="1737" spans="6:6" x14ac:dyDescent="0.2">
      <c r="F1737" s="164"/>
    </row>
    <row r="1738" spans="6:6" x14ac:dyDescent="0.2">
      <c r="F1738" s="164"/>
    </row>
    <row r="1739" spans="6:6" x14ac:dyDescent="0.2">
      <c r="F1739" s="164"/>
    </row>
    <row r="1740" spans="6:6" x14ac:dyDescent="0.2">
      <c r="F1740" s="164"/>
    </row>
    <row r="1741" spans="6:6" x14ac:dyDescent="0.2">
      <c r="F1741" s="164"/>
    </row>
    <row r="1742" spans="6:6" x14ac:dyDescent="0.2">
      <c r="F1742" s="164"/>
    </row>
    <row r="1743" spans="6:6" x14ac:dyDescent="0.2">
      <c r="F1743" s="164"/>
    </row>
    <row r="1744" spans="6:6" x14ac:dyDescent="0.2">
      <c r="F1744" s="164"/>
    </row>
    <row r="1745" spans="6:6" x14ac:dyDescent="0.2">
      <c r="F1745" s="164"/>
    </row>
    <row r="1746" spans="6:6" x14ac:dyDescent="0.2">
      <c r="F1746" s="164"/>
    </row>
    <row r="1747" spans="6:6" x14ac:dyDescent="0.2">
      <c r="F1747" s="164"/>
    </row>
    <row r="1748" spans="6:6" x14ac:dyDescent="0.2">
      <c r="F1748" s="164"/>
    </row>
    <row r="1749" spans="6:6" x14ac:dyDescent="0.2">
      <c r="F1749" s="164"/>
    </row>
    <row r="1750" spans="6:6" x14ac:dyDescent="0.2">
      <c r="F1750" s="164"/>
    </row>
    <row r="1751" spans="6:6" x14ac:dyDescent="0.2">
      <c r="F1751" s="164"/>
    </row>
    <row r="1752" spans="6:6" x14ac:dyDescent="0.2">
      <c r="F1752" s="164"/>
    </row>
    <row r="1753" spans="6:6" x14ac:dyDescent="0.2">
      <c r="F1753" s="164"/>
    </row>
    <row r="1754" spans="6:6" x14ac:dyDescent="0.2">
      <c r="F1754" s="164"/>
    </row>
    <row r="1755" spans="6:6" x14ac:dyDescent="0.2">
      <c r="F1755" s="164"/>
    </row>
    <row r="1756" spans="6:6" x14ac:dyDescent="0.2">
      <c r="F1756" s="164"/>
    </row>
    <row r="1757" spans="6:6" x14ac:dyDescent="0.2">
      <c r="F1757" s="164"/>
    </row>
    <row r="1758" spans="6:6" x14ac:dyDescent="0.2">
      <c r="F1758" s="164"/>
    </row>
    <row r="1759" spans="6:6" x14ac:dyDescent="0.2">
      <c r="F1759" s="164"/>
    </row>
    <row r="1760" spans="6:6" x14ac:dyDescent="0.2">
      <c r="F1760" s="164"/>
    </row>
    <row r="1761" spans="6:6" x14ac:dyDescent="0.2">
      <c r="F1761" s="164"/>
    </row>
    <row r="1762" spans="6:6" x14ac:dyDescent="0.2">
      <c r="F1762" s="164"/>
    </row>
    <row r="1763" spans="6:6" x14ac:dyDescent="0.2">
      <c r="F1763" s="164"/>
    </row>
    <row r="1764" spans="6:6" x14ac:dyDescent="0.2">
      <c r="F1764" s="164"/>
    </row>
    <row r="1765" spans="6:6" x14ac:dyDescent="0.2">
      <c r="F1765" s="164"/>
    </row>
    <row r="1766" spans="6:6" x14ac:dyDescent="0.2">
      <c r="F1766" s="164"/>
    </row>
    <row r="1767" spans="6:6" x14ac:dyDescent="0.2">
      <c r="F1767" s="164"/>
    </row>
    <row r="1768" spans="6:6" x14ac:dyDescent="0.2">
      <c r="F1768" s="164"/>
    </row>
    <row r="1769" spans="6:6" x14ac:dyDescent="0.2">
      <c r="F1769" s="164"/>
    </row>
    <row r="1770" spans="6:6" x14ac:dyDescent="0.2">
      <c r="F1770" s="164"/>
    </row>
    <row r="1771" spans="6:6" x14ac:dyDescent="0.2">
      <c r="F1771" s="164"/>
    </row>
    <row r="1772" spans="6:6" x14ac:dyDescent="0.2">
      <c r="F1772" s="164"/>
    </row>
    <row r="1773" spans="6:6" x14ac:dyDescent="0.2">
      <c r="F1773" s="164"/>
    </row>
    <row r="1774" spans="6:6" x14ac:dyDescent="0.2">
      <c r="F1774" s="164"/>
    </row>
    <row r="1775" spans="6:6" x14ac:dyDescent="0.2">
      <c r="F1775" s="164"/>
    </row>
    <row r="1776" spans="6:6" x14ac:dyDescent="0.2">
      <c r="F1776" s="164"/>
    </row>
    <row r="1777" spans="6:6" x14ac:dyDescent="0.2">
      <c r="F1777" s="164"/>
    </row>
    <row r="1778" spans="6:6" x14ac:dyDescent="0.2">
      <c r="F1778" s="164"/>
    </row>
    <row r="1779" spans="6:6" x14ac:dyDescent="0.2">
      <c r="F1779" s="164"/>
    </row>
    <row r="1780" spans="6:6" x14ac:dyDescent="0.2">
      <c r="F1780" s="164"/>
    </row>
    <row r="1781" spans="6:6" x14ac:dyDescent="0.2">
      <c r="F1781" s="164"/>
    </row>
    <row r="1782" spans="6:6" x14ac:dyDescent="0.2">
      <c r="F1782" s="164"/>
    </row>
    <row r="1783" spans="6:6" x14ac:dyDescent="0.2">
      <c r="F1783" s="164"/>
    </row>
    <row r="1784" spans="6:6" x14ac:dyDescent="0.2">
      <c r="F1784" s="164"/>
    </row>
    <row r="1785" spans="6:6" x14ac:dyDescent="0.2">
      <c r="F1785" s="164"/>
    </row>
    <row r="1786" spans="6:6" x14ac:dyDescent="0.2">
      <c r="F1786" s="164"/>
    </row>
    <row r="1787" spans="6:6" x14ac:dyDescent="0.2">
      <c r="F1787" s="164"/>
    </row>
    <row r="1788" spans="6:6" x14ac:dyDescent="0.2">
      <c r="F1788" s="164"/>
    </row>
    <row r="1789" spans="6:6" x14ac:dyDescent="0.2">
      <c r="F1789" s="164"/>
    </row>
    <row r="1790" spans="6:6" x14ac:dyDescent="0.2">
      <c r="F1790" s="164"/>
    </row>
    <row r="1791" spans="6:6" x14ac:dyDescent="0.2">
      <c r="F1791" s="164"/>
    </row>
    <row r="1792" spans="6:6" x14ac:dyDescent="0.2">
      <c r="F1792" s="164"/>
    </row>
    <row r="1793" spans="6:6" x14ac:dyDescent="0.2">
      <c r="F1793" s="164"/>
    </row>
    <row r="1794" spans="6:6" x14ac:dyDescent="0.2">
      <c r="F1794" s="164"/>
    </row>
    <row r="1795" spans="6:6" x14ac:dyDescent="0.2">
      <c r="F1795" s="164"/>
    </row>
    <row r="1796" spans="6:6" x14ac:dyDescent="0.2">
      <c r="F1796" s="164"/>
    </row>
    <row r="1797" spans="6:6" x14ac:dyDescent="0.2">
      <c r="F1797" s="164"/>
    </row>
    <row r="1798" spans="6:6" x14ac:dyDescent="0.2">
      <c r="F1798" s="164"/>
    </row>
    <row r="1799" spans="6:6" x14ac:dyDescent="0.2">
      <c r="F1799" s="164"/>
    </row>
    <row r="1800" spans="6:6" x14ac:dyDescent="0.2">
      <c r="F1800" s="164"/>
    </row>
    <row r="1801" spans="6:6" x14ac:dyDescent="0.2">
      <c r="F1801" s="164"/>
    </row>
    <row r="1802" spans="6:6" x14ac:dyDescent="0.2">
      <c r="F1802" s="164"/>
    </row>
    <row r="1803" spans="6:6" x14ac:dyDescent="0.2">
      <c r="F1803" s="164"/>
    </row>
    <row r="1804" spans="6:6" x14ac:dyDescent="0.2">
      <c r="F1804" s="164"/>
    </row>
    <row r="1805" spans="6:6" x14ac:dyDescent="0.2">
      <c r="F1805" s="164"/>
    </row>
    <row r="1806" spans="6:6" x14ac:dyDescent="0.2">
      <c r="F1806" s="164"/>
    </row>
    <row r="1807" spans="6:6" x14ac:dyDescent="0.2">
      <c r="F1807" s="164"/>
    </row>
    <row r="1808" spans="6:6" x14ac:dyDescent="0.2">
      <c r="F1808" s="164"/>
    </row>
    <row r="1809" spans="6:6" x14ac:dyDescent="0.2">
      <c r="F1809" s="164"/>
    </row>
    <row r="1810" spans="6:6" x14ac:dyDescent="0.2">
      <c r="F1810" s="164"/>
    </row>
    <row r="1811" spans="6:6" x14ac:dyDescent="0.2">
      <c r="F1811" s="164"/>
    </row>
    <row r="1812" spans="6:6" x14ac:dyDescent="0.2">
      <c r="F1812" s="164"/>
    </row>
    <row r="1813" spans="6:6" x14ac:dyDescent="0.2">
      <c r="F1813" s="164"/>
    </row>
    <row r="1814" spans="6:6" x14ac:dyDescent="0.2">
      <c r="F1814" s="164"/>
    </row>
    <row r="1815" spans="6:6" x14ac:dyDescent="0.2">
      <c r="F1815" s="164"/>
    </row>
    <row r="1816" spans="6:6" x14ac:dyDescent="0.2">
      <c r="F1816" s="164"/>
    </row>
    <row r="1817" spans="6:6" x14ac:dyDescent="0.2">
      <c r="F1817" s="164"/>
    </row>
    <row r="1818" spans="6:6" x14ac:dyDescent="0.2">
      <c r="F1818" s="164"/>
    </row>
    <row r="1819" spans="6:6" x14ac:dyDescent="0.2">
      <c r="F1819" s="164"/>
    </row>
    <row r="1820" spans="6:6" x14ac:dyDescent="0.2">
      <c r="F1820" s="164"/>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1056"/>
  <sheetViews>
    <sheetView workbookViewId="0">
      <selection activeCell="A27" sqref="A27"/>
    </sheetView>
  </sheetViews>
  <sheetFormatPr defaultColWidth="13" defaultRowHeight="12.75" x14ac:dyDescent="0.2"/>
  <cols>
    <col min="1" max="1" width="10.125" style="129" customWidth="1"/>
    <col min="2" max="2" width="20.125" style="129" customWidth="1"/>
    <col min="3" max="3" width="57" style="129" customWidth="1"/>
    <col min="4" max="4" width="26.625" style="129" customWidth="1"/>
    <col min="5" max="5" width="149.875" style="165" customWidth="1"/>
    <col min="6" max="16384" width="13" style="129"/>
  </cols>
  <sheetData>
    <row r="1" spans="1:5" ht="22.5" x14ac:dyDescent="0.2">
      <c r="A1" s="1743" t="s">
        <v>1166</v>
      </c>
      <c r="B1" s="1743"/>
      <c r="C1" s="1743"/>
      <c r="D1" s="1743"/>
      <c r="E1" s="1743"/>
    </row>
    <row r="2" spans="1:5" ht="15.75" x14ac:dyDescent="0.25">
      <c r="A2" s="269"/>
      <c r="B2" s="270" t="s">
        <v>67</v>
      </c>
      <c r="C2" s="273" t="s">
        <v>197</v>
      </c>
      <c r="D2" s="271" t="s">
        <v>4</v>
      </c>
      <c r="E2" s="272" t="s">
        <v>198</v>
      </c>
    </row>
    <row r="3" spans="1:5" s="294" customFormat="1" ht="15" x14ac:dyDescent="0.2">
      <c r="A3" s="289"/>
      <c r="B3" s="290"/>
      <c r="C3" s="291" t="s">
        <v>1167</v>
      </c>
      <c r="D3" s="292"/>
      <c r="E3" s="293"/>
    </row>
    <row r="4" spans="1:5" s="294" customFormat="1" ht="15" x14ac:dyDescent="0.2">
      <c r="A4" s="295" t="s">
        <v>1168</v>
      </c>
      <c r="B4" s="296" t="s">
        <v>5</v>
      </c>
      <c r="C4" s="297" t="s">
        <v>1169</v>
      </c>
      <c r="D4" s="298" t="s">
        <v>1170</v>
      </c>
      <c r="E4" s="299" t="s">
        <v>1171</v>
      </c>
    </row>
    <row r="5" spans="1:5" customFormat="1" ht="15.75" x14ac:dyDescent="0.25">
      <c r="A5" s="295" t="s">
        <v>1172</v>
      </c>
      <c r="B5" s="298" t="s">
        <v>5</v>
      </c>
      <c r="C5" s="300" t="s">
        <v>1173</v>
      </c>
      <c r="D5" s="298" t="s">
        <v>1170</v>
      </c>
      <c r="E5" s="299" t="s">
        <v>1174</v>
      </c>
    </row>
    <row r="6" spans="1:5" s="294" customFormat="1" ht="15" x14ac:dyDescent="0.2">
      <c r="A6" s="295" t="s">
        <v>1175</v>
      </c>
      <c r="B6" s="298" t="s">
        <v>5</v>
      </c>
      <c r="C6" s="300" t="s">
        <v>1176</v>
      </c>
      <c r="D6" s="298" t="s">
        <v>1170</v>
      </c>
      <c r="E6" s="299" t="s">
        <v>1177</v>
      </c>
    </row>
    <row r="7" spans="1:5" s="294" customFormat="1" ht="15" x14ac:dyDescent="0.2">
      <c r="A7" s="295" t="s">
        <v>1178</v>
      </c>
      <c r="B7" s="298" t="s">
        <v>5</v>
      </c>
      <c r="C7" s="300" t="s">
        <v>1179</v>
      </c>
      <c r="D7" s="298" t="s">
        <v>1170</v>
      </c>
      <c r="E7" s="299" t="s">
        <v>1180</v>
      </c>
    </row>
    <row r="8" spans="1:5" s="304" customFormat="1" ht="15" x14ac:dyDescent="0.25">
      <c r="A8" s="301" t="s">
        <v>1181</v>
      </c>
      <c r="B8" s="301" t="s">
        <v>5</v>
      </c>
      <c r="C8" s="302" t="s">
        <v>1182</v>
      </c>
      <c r="D8" s="301" t="s">
        <v>1170</v>
      </c>
      <c r="E8" s="303" t="s">
        <v>1183</v>
      </c>
    </row>
    <row r="9" spans="1:5" s="304" customFormat="1" ht="15" x14ac:dyDescent="0.2">
      <c r="A9" s="301" t="s">
        <v>1184</v>
      </c>
      <c r="B9" s="301" t="s">
        <v>5</v>
      </c>
      <c r="C9" s="305" t="s">
        <v>1185</v>
      </c>
      <c r="D9" s="301" t="s">
        <v>1170</v>
      </c>
      <c r="E9" s="303" t="s">
        <v>1186</v>
      </c>
    </row>
    <row r="10" spans="1:5" s="268" customFormat="1" ht="15" x14ac:dyDescent="0.25">
      <c r="A10" s="301" t="s">
        <v>1187</v>
      </c>
      <c r="B10" s="301" t="s">
        <v>5</v>
      </c>
      <c r="C10" s="305" t="s">
        <v>1188</v>
      </c>
      <c r="D10" s="301" t="s">
        <v>1170</v>
      </c>
      <c r="E10" s="303" t="s">
        <v>1189</v>
      </c>
    </row>
    <row r="11" spans="1:5" s="294" customFormat="1" ht="15" x14ac:dyDescent="0.2">
      <c r="A11" s="295" t="s">
        <v>1190</v>
      </c>
      <c r="B11" s="298" t="s">
        <v>5</v>
      </c>
      <c r="C11" s="300" t="s">
        <v>1191</v>
      </c>
      <c r="D11" s="298" t="s">
        <v>1170</v>
      </c>
      <c r="E11" s="299" t="s">
        <v>1192</v>
      </c>
    </row>
    <row r="12" spans="1:5" s="304" customFormat="1" ht="15" x14ac:dyDescent="0.2">
      <c r="A12" s="295" t="s">
        <v>1193</v>
      </c>
      <c r="B12" s="298" t="s">
        <v>5</v>
      </c>
      <c r="C12" s="300" t="s">
        <v>1194</v>
      </c>
      <c r="D12" s="298" t="s">
        <v>1170</v>
      </c>
      <c r="E12" s="299" t="s">
        <v>1195</v>
      </c>
    </row>
    <row r="13" spans="1:5" s="304" customFormat="1" ht="15" x14ac:dyDescent="0.2">
      <c r="A13" s="301" t="s">
        <v>1196</v>
      </c>
      <c r="B13" s="301" t="s">
        <v>5</v>
      </c>
      <c r="C13" s="305" t="s">
        <v>1197</v>
      </c>
      <c r="D13" s="301" t="s">
        <v>1170</v>
      </c>
      <c r="E13" s="303" t="s">
        <v>1198</v>
      </c>
    </row>
    <row r="14" spans="1:5" s="304" customFormat="1" ht="15" x14ac:dyDescent="0.2">
      <c r="A14" s="301" t="s">
        <v>1199</v>
      </c>
      <c r="B14" s="301" t="s">
        <v>5</v>
      </c>
      <c r="C14" s="305" t="s">
        <v>1200</v>
      </c>
      <c r="D14" s="301" t="s">
        <v>1170</v>
      </c>
      <c r="E14" s="303" t="s">
        <v>1201</v>
      </c>
    </row>
    <row r="15" spans="1:5" s="294" customFormat="1" ht="15" x14ac:dyDescent="0.2">
      <c r="A15" s="295" t="s">
        <v>1202</v>
      </c>
      <c r="B15" s="295" t="s">
        <v>5</v>
      </c>
      <c r="C15" s="300" t="s">
        <v>1203</v>
      </c>
      <c r="D15" s="295" t="s">
        <v>1170</v>
      </c>
      <c r="E15" s="306" t="s">
        <v>1204</v>
      </c>
    </row>
    <row r="16" spans="1:5" s="294" customFormat="1" ht="15" x14ac:dyDescent="0.2">
      <c r="A16" s="295" t="s">
        <v>1205</v>
      </c>
      <c r="B16" s="307" t="s">
        <v>5</v>
      </c>
      <c r="C16" s="297" t="s">
        <v>1206</v>
      </c>
      <c r="D16" s="307" t="s">
        <v>1170</v>
      </c>
      <c r="E16" s="306" t="s">
        <v>1207</v>
      </c>
    </row>
    <row r="17" spans="1:5" s="304" customFormat="1" ht="15" x14ac:dyDescent="0.2">
      <c r="A17" s="301" t="s">
        <v>1208</v>
      </c>
      <c r="B17" s="308" t="s">
        <v>5</v>
      </c>
      <c r="C17" s="303" t="s">
        <v>1209</v>
      </c>
      <c r="D17" s="308" t="s">
        <v>1170</v>
      </c>
      <c r="E17" s="303" t="s">
        <v>1210</v>
      </c>
    </row>
    <row r="18" spans="1:5" s="304" customFormat="1" ht="15" x14ac:dyDescent="0.25">
      <c r="A18" s="301" t="s">
        <v>1211</v>
      </c>
      <c r="B18" s="308" t="s">
        <v>5</v>
      </c>
      <c r="C18" s="302" t="s">
        <v>1206</v>
      </c>
      <c r="D18" s="308" t="s">
        <v>1170</v>
      </c>
      <c r="E18" s="303" t="s">
        <v>1212</v>
      </c>
    </row>
    <row r="19" spans="1:5" s="294" customFormat="1" ht="15" x14ac:dyDescent="0.2">
      <c r="A19" s="295" t="s">
        <v>1213</v>
      </c>
      <c r="B19" s="307" t="s">
        <v>5</v>
      </c>
      <c r="C19" s="306" t="s">
        <v>1214</v>
      </c>
      <c r="D19" s="307" t="s">
        <v>1170</v>
      </c>
      <c r="E19" s="306" t="s">
        <v>1215</v>
      </c>
    </row>
    <row r="20" spans="1:5" s="294" customFormat="1" ht="15" x14ac:dyDescent="0.2">
      <c r="A20" s="295" t="s">
        <v>1216</v>
      </c>
      <c r="B20" s="307" t="s">
        <v>5</v>
      </c>
      <c r="C20" s="309" t="s">
        <v>1217</v>
      </c>
      <c r="D20" s="307" t="s">
        <v>1170</v>
      </c>
      <c r="E20" s="306" t="s">
        <v>1218</v>
      </c>
    </row>
    <row r="21" spans="1:5" s="304" customFormat="1" ht="15" x14ac:dyDescent="0.2">
      <c r="A21" s="301" t="s">
        <v>1219</v>
      </c>
      <c r="B21" s="308" t="s">
        <v>5</v>
      </c>
      <c r="C21" s="305" t="s">
        <v>1220</v>
      </c>
      <c r="D21" s="308" t="s">
        <v>1170</v>
      </c>
      <c r="E21" s="303" t="s">
        <v>1221</v>
      </c>
    </row>
    <row r="22" spans="1:5" s="304" customFormat="1" ht="15" x14ac:dyDescent="0.2">
      <c r="A22" s="301" t="s">
        <v>1222</v>
      </c>
      <c r="B22" s="308" t="s">
        <v>5</v>
      </c>
      <c r="C22" s="305" t="s">
        <v>1223</v>
      </c>
      <c r="D22" s="308" t="s">
        <v>1170</v>
      </c>
      <c r="E22" s="303" t="s">
        <v>1224</v>
      </c>
    </row>
    <row r="23" spans="1:5" s="294" customFormat="1" ht="15" x14ac:dyDescent="0.2">
      <c r="A23" s="295" t="s">
        <v>1225</v>
      </c>
      <c r="B23" s="307" t="s">
        <v>5</v>
      </c>
      <c r="C23" s="300" t="s">
        <v>1226</v>
      </c>
      <c r="D23" s="307" t="s">
        <v>1170</v>
      </c>
      <c r="E23" s="306" t="s">
        <v>1227</v>
      </c>
    </row>
    <row r="24" spans="1:5" s="294" customFormat="1" ht="15" x14ac:dyDescent="0.2">
      <c r="A24" s="295" t="s">
        <v>1228</v>
      </c>
      <c r="B24" s="307" t="s">
        <v>5</v>
      </c>
      <c r="C24" s="300" t="s">
        <v>1229</v>
      </c>
      <c r="D24" s="307" t="s">
        <v>1170</v>
      </c>
      <c r="E24" s="306" t="s">
        <v>1230</v>
      </c>
    </row>
    <row r="25" spans="1:5" s="294" customFormat="1" ht="15" x14ac:dyDescent="0.2">
      <c r="A25" s="295" t="s">
        <v>1231</v>
      </c>
      <c r="B25" s="307" t="s">
        <v>5</v>
      </c>
      <c r="C25" s="300" t="s">
        <v>1232</v>
      </c>
      <c r="D25" s="307" t="s">
        <v>1170</v>
      </c>
      <c r="E25" s="306" t="s">
        <v>1233</v>
      </c>
    </row>
    <row r="26" spans="1:5" s="304" customFormat="1" ht="15" x14ac:dyDescent="0.2">
      <c r="A26" s="301" t="s">
        <v>1234</v>
      </c>
      <c r="B26" s="308" t="s">
        <v>5</v>
      </c>
      <c r="C26" s="305" t="s">
        <v>1235</v>
      </c>
      <c r="D26" s="308" t="s">
        <v>1170</v>
      </c>
      <c r="E26" s="303" t="s">
        <v>1236</v>
      </c>
    </row>
    <row r="27" spans="1:5" s="304" customFormat="1" ht="15" x14ac:dyDescent="0.2">
      <c r="A27" s="301" t="s">
        <v>1237</v>
      </c>
      <c r="B27" s="308" t="s">
        <v>5</v>
      </c>
      <c r="C27" s="305" t="s">
        <v>1238</v>
      </c>
      <c r="D27" s="308" t="s">
        <v>1170</v>
      </c>
      <c r="E27" s="303" t="s">
        <v>1239</v>
      </c>
    </row>
    <row r="28" spans="1:5" s="294" customFormat="1" ht="15" x14ac:dyDescent="0.2">
      <c r="A28" s="295" t="s">
        <v>1240</v>
      </c>
      <c r="B28" s="307" t="s">
        <v>5</v>
      </c>
      <c r="C28" s="300" t="s">
        <v>1241</v>
      </c>
      <c r="D28" s="307" t="s">
        <v>1170</v>
      </c>
      <c r="E28" s="306" t="s">
        <v>1242</v>
      </c>
    </row>
    <row r="29" spans="1:5" s="294" customFormat="1" ht="15" x14ac:dyDescent="0.2">
      <c r="A29" s="295" t="s">
        <v>1243</v>
      </c>
      <c r="B29" s="307" t="s">
        <v>5</v>
      </c>
      <c r="C29" s="300" t="s">
        <v>1244</v>
      </c>
      <c r="D29" s="307" t="s">
        <v>1170</v>
      </c>
      <c r="E29" s="306" t="s">
        <v>1245</v>
      </c>
    </row>
    <row r="30" spans="1:5" s="304" customFormat="1" ht="15" x14ac:dyDescent="0.2">
      <c r="A30" s="301" t="s">
        <v>1246</v>
      </c>
      <c r="B30" s="308" t="s">
        <v>5</v>
      </c>
      <c r="C30" s="305" t="s">
        <v>1247</v>
      </c>
      <c r="D30" s="308" t="s">
        <v>1170</v>
      </c>
      <c r="E30" s="303" t="s">
        <v>1248</v>
      </c>
    </row>
    <row r="31" spans="1:5" s="304" customFormat="1" ht="15" x14ac:dyDescent="0.2">
      <c r="A31" s="301" t="s">
        <v>1249</v>
      </c>
      <c r="B31" s="308" t="s">
        <v>5</v>
      </c>
      <c r="C31" s="305" t="s">
        <v>1250</v>
      </c>
      <c r="D31" s="308" t="s">
        <v>1170</v>
      </c>
      <c r="E31" s="303" t="s">
        <v>1251</v>
      </c>
    </row>
    <row r="32" spans="1:5" s="294" customFormat="1" ht="15" x14ac:dyDescent="0.2">
      <c r="A32" s="295" t="s">
        <v>1252</v>
      </c>
      <c r="B32" s="307" t="s">
        <v>5</v>
      </c>
      <c r="C32" s="300" t="s">
        <v>1253</v>
      </c>
      <c r="D32" s="307" t="s">
        <v>1170</v>
      </c>
      <c r="E32" s="306" t="s">
        <v>1254</v>
      </c>
    </row>
    <row r="33" spans="1:5" s="294" customFormat="1" ht="15" x14ac:dyDescent="0.2">
      <c r="A33" s="295" t="s">
        <v>1255</v>
      </c>
      <c r="B33" s="307" t="s">
        <v>5</v>
      </c>
      <c r="C33" s="300" t="s">
        <v>1256</v>
      </c>
      <c r="D33" s="307" t="s">
        <v>1170</v>
      </c>
      <c r="E33" s="306" t="s">
        <v>1257</v>
      </c>
    </row>
    <row r="34" spans="1:5" s="294" customFormat="1" ht="15" x14ac:dyDescent="0.2">
      <c r="A34" s="295" t="s">
        <v>1258</v>
      </c>
      <c r="B34" s="307" t="s">
        <v>5</v>
      </c>
      <c r="C34" s="300" t="s">
        <v>1259</v>
      </c>
      <c r="D34" s="307" t="s">
        <v>1170</v>
      </c>
      <c r="E34" s="306" t="s">
        <v>1260</v>
      </c>
    </row>
    <row r="35" spans="1:5" s="294" customFormat="1" ht="15" x14ac:dyDescent="0.2">
      <c r="A35" s="295" t="s">
        <v>1261</v>
      </c>
      <c r="B35" s="307" t="s">
        <v>5</v>
      </c>
      <c r="C35" s="300" t="s">
        <v>1262</v>
      </c>
      <c r="D35" s="307" t="s">
        <v>1170</v>
      </c>
      <c r="E35" s="306" t="s">
        <v>1263</v>
      </c>
    </row>
    <row r="36" spans="1:5" s="304" customFormat="1" ht="30" x14ac:dyDescent="0.2">
      <c r="A36" s="303" t="s">
        <v>2020</v>
      </c>
      <c r="B36" s="513" t="s">
        <v>5</v>
      </c>
      <c r="C36" s="305" t="s">
        <v>1264</v>
      </c>
      <c r="D36" s="513" t="s">
        <v>1170</v>
      </c>
      <c r="E36" s="303" t="s">
        <v>1265</v>
      </c>
    </row>
    <row r="37" spans="1:5" s="304" customFormat="1" ht="15" x14ac:dyDescent="0.2">
      <c r="A37" s="303" t="s">
        <v>2021</v>
      </c>
      <c r="B37" s="513" t="s">
        <v>5</v>
      </c>
      <c r="C37" s="305" t="s">
        <v>1266</v>
      </c>
      <c r="D37" s="513" t="s">
        <v>1170</v>
      </c>
      <c r="E37" s="303" t="s">
        <v>1267</v>
      </c>
    </row>
    <row r="38" spans="1:5" s="294" customFormat="1" ht="15" x14ac:dyDescent="0.2">
      <c r="A38" s="295" t="s">
        <v>1268</v>
      </c>
      <c r="B38" s="298" t="s">
        <v>5</v>
      </c>
      <c r="C38" s="300" t="s">
        <v>1269</v>
      </c>
      <c r="D38" s="298" t="s">
        <v>1170</v>
      </c>
      <c r="E38" s="299" t="s">
        <v>1270</v>
      </c>
    </row>
    <row r="39" spans="1:5" s="294" customFormat="1" ht="15" x14ac:dyDescent="0.2">
      <c r="A39" s="289"/>
      <c r="B39" s="310"/>
      <c r="C39" s="311" t="s">
        <v>1271</v>
      </c>
      <c r="D39" s="292"/>
      <c r="E39" s="293"/>
    </row>
    <row r="40" spans="1:5" s="294" customFormat="1" ht="15" x14ac:dyDescent="0.2">
      <c r="A40" s="295" t="s">
        <v>1272</v>
      </c>
      <c r="B40" s="298" t="s">
        <v>5</v>
      </c>
      <c r="C40" s="300" t="s">
        <v>1273</v>
      </c>
      <c r="D40" s="298" t="s">
        <v>1170</v>
      </c>
      <c r="E40" s="299" t="s">
        <v>1274</v>
      </c>
    </row>
    <row r="41" spans="1:5" s="294" customFormat="1" ht="15" x14ac:dyDescent="0.2">
      <c r="A41" s="295" t="s">
        <v>2019</v>
      </c>
      <c r="B41" s="298" t="s">
        <v>5</v>
      </c>
      <c r="C41" s="300" t="s">
        <v>1275</v>
      </c>
      <c r="D41" s="298" t="s">
        <v>1170</v>
      </c>
      <c r="E41" s="299" t="s">
        <v>1276</v>
      </c>
    </row>
    <row r="42" spans="1:5" s="304" customFormat="1" ht="15" x14ac:dyDescent="0.2">
      <c r="A42" s="301" t="s">
        <v>1277</v>
      </c>
      <c r="B42" s="301" t="s">
        <v>5</v>
      </c>
      <c r="C42" s="305" t="s">
        <v>1278</v>
      </c>
      <c r="D42" s="301" t="s">
        <v>1170</v>
      </c>
      <c r="E42" s="303" t="s">
        <v>1279</v>
      </c>
    </row>
    <row r="43" spans="1:5" s="304" customFormat="1" ht="15" x14ac:dyDescent="0.2">
      <c r="A43" s="301" t="s">
        <v>1280</v>
      </c>
      <c r="B43" s="301" t="s">
        <v>5</v>
      </c>
      <c r="C43" s="305" t="s">
        <v>1281</v>
      </c>
      <c r="D43" s="301" t="s">
        <v>1170</v>
      </c>
      <c r="E43" s="303" t="s">
        <v>1282</v>
      </c>
    </row>
    <row r="44" spans="1:5" s="294" customFormat="1" ht="15" x14ac:dyDescent="0.2">
      <c r="A44" s="295" t="s">
        <v>1283</v>
      </c>
      <c r="B44" s="298" t="s">
        <v>5</v>
      </c>
      <c r="C44" s="300" t="s">
        <v>1284</v>
      </c>
      <c r="D44" s="298" t="s">
        <v>1170</v>
      </c>
      <c r="E44" s="306" t="s">
        <v>1285</v>
      </c>
    </row>
    <row r="45" spans="1:5" s="294" customFormat="1" ht="15" x14ac:dyDescent="0.2">
      <c r="A45" s="295" t="s">
        <v>1286</v>
      </c>
      <c r="B45" s="298" t="s">
        <v>5</v>
      </c>
      <c r="C45" s="312" t="s">
        <v>1287</v>
      </c>
      <c r="D45" s="298" t="s">
        <v>1170</v>
      </c>
      <c r="E45" s="299" t="s">
        <v>1288</v>
      </c>
    </row>
    <row r="46" spans="1:5" s="304" customFormat="1" ht="15" x14ac:dyDescent="0.2">
      <c r="A46" s="301" t="s">
        <v>1289</v>
      </c>
      <c r="B46" s="301" t="s">
        <v>5</v>
      </c>
      <c r="C46" s="305" t="s">
        <v>1290</v>
      </c>
      <c r="D46" s="301" t="s">
        <v>1170</v>
      </c>
      <c r="E46" s="303" t="s">
        <v>1291</v>
      </c>
    </row>
    <row r="47" spans="1:5" s="304" customFormat="1" ht="15" x14ac:dyDescent="0.2">
      <c r="A47" s="301" t="s">
        <v>1292</v>
      </c>
      <c r="B47" s="301" t="s">
        <v>5</v>
      </c>
      <c r="C47" s="305" t="s">
        <v>1293</v>
      </c>
      <c r="D47" s="301" t="s">
        <v>1170</v>
      </c>
      <c r="E47" s="303" t="s">
        <v>1294</v>
      </c>
    </row>
    <row r="48" spans="1:5" s="304" customFormat="1" ht="15" x14ac:dyDescent="0.2">
      <c r="A48" s="295" t="s">
        <v>1295</v>
      </c>
      <c r="B48" s="298" t="s">
        <v>5</v>
      </c>
      <c r="C48" s="300" t="s">
        <v>1296</v>
      </c>
      <c r="D48" s="298" t="s">
        <v>1170</v>
      </c>
      <c r="E48" s="299" t="s">
        <v>1297</v>
      </c>
    </row>
    <row r="49" spans="1:5" s="304" customFormat="1" ht="15" x14ac:dyDescent="0.2">
      <c r="A49" s="295" t="s">
        <v>1298</v>
      </c>
      <c r="B49" s="298" t="s">
        <v>5</v>
      </c>
      <c r="C49" s="300" t="s">
        <v>1299</v>
      </c>
      <c r="D49" s="298" t="s">
        <v>1170</v>
      </c>
      <c r="E49" s="299" t="s">
        <v>1300</v>
      </c>
    </row>
    <row r="50" spans="1:5" s="304" customFormat="1" ht="15" x14ac:dyDescent="0.2">
      <c r="A50" s="301" t="s">
        <v>1301</v>
      </c>
      <c r="B50" s="301" t="s">
        <v>5</v>
      </c>
      <c r="C50" s="305" t="s">
        <v>1302</v>
      </c>
      <c r="D50" s="301" t="s">
        <v>1170</v>
      </c>
      <c r="E50" s="303" t="s">
        <v>1303</v>
      </c>
    </row>
    <row r="51" spans="1:5" s="304" customFormat="1" ht="15" x14ac:dyDescent="0.2">
      <c r="A51" s="301" t="s">
        <v>1304</v>
      </c>
      <c r="B51" s="301" t="s">
        <v>5</v>
      </c>
      <c r="C51" s="305" t="s">
        <v>1305</v>
      </c>
      <c r="D51" s="301" t="s">
        <v>1170</v>
      </c>
      <c r="E51" s="303" t="s">
        <v>1306</v>
      </c>
    </row>
    <row r="52" spans="1:5" s="294" customFormat="1" ht="15" x14ac:dyDescent="0.2">
      <c r="A52" s="295" t="s">
        <v>1307</v>
      </c>
      <c r="B52" s="295" t="s">
        <v>5</v>
      </c>
      <c r="C52" s="300" t="s">
        <v>1308</v>
      </c>
      <c r="D52" s="295" t="s">
        <v>1170</v>
      </c>
      <c r="E52" s="306" t="s">
        <v>1309</v>
      </c>
    </row>
    <row r="53" spans="1:5" s="294" customFormat="1" ht="15" x14ac:dyDescent="0.2">
      <c r="A53" s="295" t="s">
        <v>1310</v>
      </c>
      <c r="B53" s="295" t="s">
        <v>5</v>
      </c>
      <c r="C53" s="300" t="s">
        <v>1311</v>
      </c>
      <c r="D53" s="295" t="s">
        <v>1170</v>
      </c>
      <c r="E53" s="306" t="s">
        <v>1312</v>
      </c>
    </row>
    <row r="54" spans="1:5" s="304" customFormat="1" ht="15" x14ac:dyDescent="0.2">
      <c r="A54" s="301" t="s">
        <v>1313</v>
      </c>
      <c r="B54" s="301" t="s">
        <v>5</v>
      </c>
      <c r="C54" s="305" t="s">
        <v>1314</v>
      </c>
      <c r="D54" s="301" t="s">
        <v>1170</v>
      </c>
      <c r="E54" s="303" t="s">
        <v>1315</v>
      </c>
    </row>
    <row r="55" spans="1:5" s="304" customFormat="1" ht="15" x14ac:dyDescent="0.2">
      <c r="A55" s="301" t="s">
        <v>1316</v>
      </c>
      <c r="B55" s="301" t="s">
        <v>5</v>
      </c>
      <c r="C55" s="305" t="s">
        <v>1317</v>
      </c>
      <c r="D55" s="301" t="s">
        <v>1170</v>
      </c>
      <c r="E55" s="303" t="s">
        <v>1318</v>
      </c>
    </row>
    <row r="56" spans="1:5" s="294" customFormat="1" ht="30" x14ac:dyDescent="0.2">
      <c r="A56" s="295" t="s">
        <v>1319</v>
      </c>
      <c r="B56" s="298" t="s">
        <v>5</v>
      </c>
      <c r="C56" s="300" t="s">
        <v>1269</v>
      </c>
      <c r="D56" s="298" t="s">
        <v>1170</v>
      </c>
      <c r="E56" s="299" t="s">
        <v>1320</v>
      </c>
    </row>
    <row r="57" spans="1:5" s="294" customFormat="1" ht="15" x14ac:dyDescent="0.25">
      <c r="A57" s="313"/>
      <c r="B57" s="313"/>
      <c r="C57" s="313"/>
      <c r="D57" s="313"/>
      <c r="E57" s="314"/>
    </row>
    <row r="58" spans="1:5" ht="15" x14ac:dyDescent="0.25">
      <c r="A58" s="313"/>
      <c r="B58" s="313"/>
      <c r="C58" s="313"/>
      <c r="D58" s="313"/>
      <c r="E58" s="314"/>
    </row>
    <row r="59" spans="1:5" ht="15" x14ac:dyDescent="0.25">
      <c r="A59" s="313"/>
      <c r="B59" s="313"/>
      <c r="C59" s="313"/>
      <c r="D59" s="313"/>
      <c r="E59" s="314"/>
    </row>
    <row r="60" spans="1:5" ht="15" x14ac:dyDescent="0.25">
      <c r="A60" s="313"/>
      <c r="B60" s="313"/>
      <c r="C60" s="313"/>
      <c r="D60" s="313"/>
      <c r="E60" s="314"/>
    </row>
    <row r="61" spans="1:5" ht="15" x14ac:dyDescent="0.25">
      <c r="A61" s="313"/>
      <c r="B61" s="313"/>
      <c r="C61" s="313"/>
      <c r="D61" s="313"/>
      <c r="E61" s="314"/>
    </row>
    <row r="62" spans="1:5" ht="15" x14ac:dyDescent="0.25">
      <c r="A62" s="313"/>
      <c r="B62" s="313"/>
      <c r="C62" s="313"/>
      <c r="D62" s="313"/>
      <c r="E62" s="314"/>
    </row>
    <row r="63" spans="1:5" ht="15" x14ac:dyDescent="0.25">
      <c r="A63" s="313"/>
      <c r="B63" s="313"/>
      <c r="C63" s="313"/>
      <c r="D63" s="313"/>
      <c r="E63" s="314"/>
    </row>
    <row r="64" spans="1:5" ht="15" x14ac:dyDescent="0.25">
      <c r="A64" s="313"/>
      <c r="B64" s="313"/>
      <c r="C64" s="313"/>
      <c r="D64" s="313"/>
      <c r="E64" s="314"/>
    </row>
    <row r="65" spans="1:5" ht="15" x14ac:dyDescent="0.25">
      <c r="A65" s="313"/>
      <c r="B65" s="313"/>
      <c r="C65" s="313"/>
      <c r="D65" s="313"/>
      <c r="E65" s="314"/>
    </row>
    <row r="66" spans="1:5" ht="15" x14ac:dyDescent="0.25">
      <c r="A66" s="313"/>
      <c r="B66" s="313"/>
      <c r="C66" s="313"/>
      <c r="D66" s="313"/>
      <c r="E66" s="314"/>
    </row>
    <row r="67" spans="1:5" ht="15" x14ac:dyDescent="0.25">
      <c r="A67" s="313"/>
      <c r="B67" s="313"/>
      <c r="C67" s="313"/>
      <c r="D67" s="313"/>
      <c r="E67" s="314"/>
    </row>
    <row r="68" spans="1:5" ht="15" x14ac:dyDescent="0.25">
      <c r="A68" s="313"/>
      <c r="B68" s="313"/>
      <c r="C68" s="313"/>
      <c r="D68" s="313"/>
      <c r="E68" s="314"/>
    </row>
    <row r="69" spans="1:5" ht="15" x14ac:dyDescent="0.25">
      <c r="A69" s="313"/>
      <c r="B69" s="313"/>
      <c r="C69" s="313"/>
      <c r="D69" s="313"/>
      <c r="E69" s="314"/>
    </row>
    <row r="70" spans="1:5" ht="15" x14ac:dyDescent="0.25">
      <c r="A70" s="313"/>
      <c r="B70" s="313"/>
      <c r="C70" s="313"/>
      <c r="D70" s="313"/>
      <c r="E70" s="314"/>
    </row>
    <row r="71" spans="1:5" ht="15" x14ac:dyDescent="0.25">
      <c r="A71" s="313"/>
      <c r="B71" s="313"/>
      <c r="C71" s="313"/>
      <c r="D71" s="313"/>
      <c r="E71" s="314"/>
    </row>
    <row r="72" spans="1:5" ht="15" x14ac:dyDescent="0.25">
      <c r="A72" s="313"/>
      <c r="B72" s="313"/>
      <c r="C72" s="313"/>
      <c r="D72" s="313"/>
      <c r="E72" s="314"/>
    </row>
    <row r="73" spans="1:5" ht="15" x14ac:dyDescent="0.25">
      <c r="A73" s="313"/>
      <c r="B73" s="313"/>
      <c r="C73" s="313"/>
      <c r="D73" s="313"/>
      <c r="E73" s="314"/>
    </row>
    <row r="74" spans="1:5" ht="15" x14ac:dyDescent="0.25">
      <c r="A74" s="313"/>
      <c r="B74" s="313"/>
      <c r="C74" s="313"/>
      <c r="D74" s="313"/>
      <c r="E74" s="314"/>
    </row>
    <row r="75" spans="1:5" ht="15" x14ac:dyDescent="0.25">
      <c r="A75" s="313"/>
      <c r="B75" s="313"/>
      <c r="C75" s="313"/>
      <c r="D75" s="313"/>
      <c r="E75" s="314"/>
    </row>
    <row r="76" spans="1:5" ht="15" x14ac:dyDescent="0.25">
      <c r="A76" s="313"/>
      <c r="B76" s="313"/>
      <c r="C76" s="313"/>
      <c r="D76" s="313"/>
      <c r="E76" s="314"/>
    </row>
    <row r="77" spans="1:5" ht="15" x14ac:dyDescent="0.25">
      <c r="A77" s="313"/>
      <c r="B77" s="313"/>
      <c r="C77" s="313"/>
      <c r="D77" s="313"/>
      <c r="E77" s="314"/>
    </row>
    <row r="78" spans="1:5" ht="15" x14ac:dyDescent="0.25">
      <c r="A78" s="313"/>
      <c r="B78" s="313"/>
      <c r="C78" s="313"/>
      <c r="D78" s="313"/>
      <c r="E78" s="314"/>
    </row>
    <row r="79" spans="1:5" ht="15" x14ac:dyDescent="0.25">
      <c r="A79" s="313"/>
      <c r="B79" s="313"/>
      <c r="C79" s="313"/>
      <c r="D79" s="313"/>
      <c r="E79" s="314"/>
    </row>
    <row r="80" spans="1:5" ht="15" x14ac:dyDescent="0.25">
      <c r="A80" s="313"/>
      <c r="B80" s="313"/>
      <c r="C80" s="313"/>
      <c r="D80" s="313"/>
      <c r="E80" s="314"/>
    </row>
    <row r="81" spans="1:5" ht="15" x14ac:dyDescent="0.25">
      <c r="A81" s="313"/>
      <c r="B81" s="313"/>
      <c r="C81" s="313"/>
      <c r="D81" s="313"/>
      <c r="E81" s="314"/>
    </row>
    <row r="82" spans="1:5" ht="15" x14ac:dyDescent="0.25">
      <c r="A82" s="313"/>
      <c r="B82" s="313"/>
      <c r="C82" s="313"/>
      <c r="D82" s="313"/>
      <c r="E82" s="314"/>
    </row>
    <row r="83" spans="1:5" ht="15" x14ac:dyDescent="0.25">
      <c r="A83" s="313"/>
      <c r="B83" s="313"/>
      <c r="C83" s="313"/>
      <c r="D83" s="313"/>
      <c r="E83" s="314"/>
    </row>
    <row r="84" spans="1:5" ht="15" x14ac:dyDescent="0.25">
      <c r="A84" s="313"/>
      <c r="B84" s="313"/>
      <c r="C84" s="313"/>
      <c r="D84" s="313"/>
      <c r="E84" s="314"/>
    </row>
    <row r="85" spans="1:5" ht="15" x14ac:dyDescent="0.25">
      <c r="A85" s="313"/>
      <c r="B85" s="313"/>
      <c r="C85" s="313"/>
      <c r="D85" s="313"/>
      <c r="E85" s="314"/>
    </row>
    <row r="86" spans="1:5" ht="15" x14ac:dyDescent="0.25">
      <c r="A86" s="313"/>
      <c r="B86" s="313"/>
      <c r="C86" s="313"/>
      <c r="D86" s="313"/>
      <c r="E86" s="314"/>
    </row>
    <row r="87" spans="1:5" ht="15" x14ac:dyDescent="0.25">
      <c r="A87" s="313"/>
      <c r="B87" s="313"/>
      <c r="C87" s="313"/>
      <c r="D87" s="313"/>
      <c r="E87" s="314"/>
    </row>
    <row r="88" spans="1:5" ht="15" x14ac:dyDescent="0.25">
      <c r="A88" s="313"/>
      <c r="B88" s="313"/>
      <c r="C88" s="313"/>
      <c r="D88" s="313"/>
      <c r="E88" s="314"/>
    </row>
    <row r="89" spans="1:5" ht="15" x14ac:dyDescent="0.25">
      <c r="A89" s="313"/>
      <c r="B89" s="313"/>
      <c r="C89" s="313"/>
      <c r="D89" s="313"/>
      <c r="E89" s="314"/>
    </row>
    <row r="90" spans="1:5" ht="15" x14ac:dyDescent="0.25">
      <c r="A90" s="313"/>
      <c r="B90" s="313"/>
      <c r="C90" s="313"/>
      <c r="D90" s="313"/>
      <c r="E90" s="314"/>
    </row>
    <row r="91" spans="1:5" ht="15" x14ac:dyDescent="0.25">
      <c r="A91" s="313"/>
      <c r="B91" s="313"/>
      <c r="C91" s="313"/>
      <c r="D91" s="313"/>
      <c r="E91" s="314"/>
    </row>
    <row r="92" spans="1:5" ht="15" x14ac:dyDescent="0.25">
      <c r="A92" s="313"/>
      <c r="B92" s="313"/>
      <c r="C92" s="313"/>
      <c r="D92" s="313"/>
      <c r="E92" s="314"/>
    </row>
    <row r="93" spans="1:5" ht="15" x14ac:dyDescent="0.25">
      <c r="A93" s="313"/>
      <c r="B93" s="313"/>
      <c r="C93" s="313"/>
      <c r="D93" s="313"/>
      <c r="E93" s="314"/>
    </row>
    <row r="94" spans="1:5" ht="15" x14ac:dyDescent="0.25">
      <c r="A94" s="313"/>
      <c r="B94" s="313"/>
      <c r="C94" s="313"/>
      <c r="D94" s="313"/>
      <c r="E94" s="314"/>
    </row>
    <row r="95" spans="1:5" ht="15" x14ac:dyDescent="0.25">
      <c r="A95" s="313"/>
      <c r="B95" s="313"/>
      <c r="C95" s="313"/>
      <c r="D95" s="313"/>
      <c r="E95" s="314"/>
    </row>
    <row r="96" spans="1:5" ht="15" x14ac:dyDescent="0.25">
      <c r="A96" s="313"/>
      <c r="B96" s="313"/>
      <c r="C96" s="313"/>
      <c r="D96" s="313"/>
      <c r="E96" s="314"/>
    </row>
    <row r="97" spans="1:5" ht="15" x14ac:dyDescent="0.25">
      <c r="A97" s="313"/>
      <c r="B97" s="313"/>
      <c r="C97" s="313"/>
      <c r="D97" s="313"/>
      <c r="E97" s="314"/>
    </row>
    <row r="98" spans="1:5" ht="15" x14ac:dyDescent="0.25">
      <c r="A98" s="313"/>
      <c r="B98" s="313"/>
      <c r="C98" s="313"/>
      <c r="D98" s="313"/>
      <c r="E98" s="314"/>
    </row>
    <row r="99" spans="1:5" ht="15" x14ac:dyDescent="0.25">
      <c r="A99" s="313"/>
      <c r="B99" s="313"/>
      <c r="C99" s="313"/>
      <c r="D99" s="313"/>
      <c r="E99" s="314"/>
    </row>
    <row r="100" spans="1:5" ht="15" x14ac:dyDescent="0.25">
      <c r="A100" s="313"/>
      <c r="B100" s="313"/>
      <c r="C100" s="313"/>
      <c r="D100" s="313"/>
      <c r="E100" s="314"/>
    </row>
    <row r="101" spans="1:5" ht="15" x14ac:dyDescent="0.25">
      <c r="A101" s="313"/>
      <c r="B101" s="313"/>
      <c r="C101" s="313"/>
      <c r="D101" s="313"/>
      <c r="E101" s="314"/>
    </row>
    <row r="102" spans="1:5" ht="15" x14ac:dyDescent="0.25">
      <c r="A102" s="313"/>
      <c r="B102" s="313"/>
      <c r="C102" s="313"/>
      <c r="D102" s="313"/>
      <c r="E102" s="314"/>
    </row>
    <row r="103" spans="1:5" ht="15" x14ac:dyDescent="0.25">
      <c r="A103" s="313"/>
      <c r="B103" s="313"/>
      <c r="C103" s="313"/>
      <c r="D103" s="313"/>
      <c r="E103" s="314"/>
    </row>
    <row r="104" spans="1:5" ht="15" x14ac:dyDescent="0.25">
      <c r="A104" s="313"/>
      <c r="B104" s="313"/>
      <c r="C104" s="313"/>
      <c r="D104" s="313"/>
      <c r="E104" s="314"/>
    </row>
    <row r="105" spans="1:5" ht="15" x14ac:dyDescent="0.25">
      <c r="A105" s="313"/>
      <c r="B105" s="313"/>
      <c r="C105" s="313"/>
      <c r="D105" s="313"/>
      <c r="E105" s="314"/>
    </row>
    <row r="106" spans="1:5" ht="15" x14ac:dyDescent="0.25">
      <c r="A106" s="313"/>
      <c r="B106" s="313"/>
      <c r="C106" s="313"/>
      <c r="D106" s="313"/>
      <c r="E106" s="314"/>
    </row>
    <row r="107" spans="1:5" ht="15" x14ac:dyDescent="0.25">
      <c r="A107" s="313"/>
      <c r="B107" s="313"/>
      <c r="C107" s="313"/>
      <c r="D107" s="313"/>
      <c r="E107" s="314"/>
    </row>
    <row r="108" spans="1:5" ht="15" x14ac:dyDescent="0.25">
      <c r="A108" s="313"/>
      <c r="B108" s="313"/>
      <c r="C108" s="313"/>
      <c r="D108" s="313"/>
      <c r="E108" s="314"/>
    </row>
    <row r="109" spans="1:5" ht="15" x14ac:dyDescent="0.25">
      <c r="A109" s="313"/>
      <c r="B109" s="313"/>
      <c r="C109" s="313"/>
      <c r="D109" s="313"/>
      <c r="E109" s="314"/>
    </row>
    <row r="110" spans="1:5" ht="15" x14ac:dyDescent="0.25">
      <c r="A110" s="313"/>
      <c r="B110" s="313"/>
      <c r="C110" s="313"/>
      <c r="D110" s="313"/>
      <c r="E110" s="314"/>
    </row>
    <row r="111" spans="1:5" ht="15" x14ac:dyDescent="0.25">
      <c r="A111" s="313"/>
      <c r="B111" s="313"/>
      <c r="C111" s="313"/>
      <c r="D111" s="313"/>
      <c r="E111" s="314"/>
    </row>
    <row r="112" spans="1:5" ht="15" x14ac:dyDescent="0.25">
      <c r="A112" s="313"/>
      <c r="B112" s="313"/>
      <c r="C112" s="313"/>
      <c r="D112" s="313"/>
      <c r="E112" s="314"/>
    </row>
    <row r="113" spans="1:5" ht="15" x14ac:dyDescent="0.25">
      <c r="A113" s="313"/>
      <c r="B113" s="313"/>
      <c r="C113" s="313"/>
      <c r="D113" s="313"/>
      <c r="E113" s="314"/>
    </row>
    <row r="114" spans="1:5" ht="15" x14ac:dyDescent="0.25">
      <c r="A114" s="313"/>
      <c r="B114" s="313"/>
      <c r="C114" s="313"/>
      <c r="D114" s="313"/>
      <c r="E114" s="314"/>
    </row>
    <row r="115" spans="1:5" ht="15" x14ac:dyDescent="0.25">
      <c r="A115" s="313"/>
      <c r="B115" s="313"/>
      <c r="C115" s="313"/>
      <c r="D115" s="313"/>
      <c r="E115" s="314"/>
    </row>
    <row r="116" spans="1:5" ht="15" x14ac:dyDescent="0.25">
      <c r="A116" s="313"/>
      <c r="B116" s="313"/>
      <c r="C116" s="313"/>
      <c r="D116" s="313"/>
      <c r="E116" s="314"/>
    </row>
    <row r="117" spans="1:5" ht="15" x14ac:dyDescent="0.25">
      <c r="A117" s="313"/>
      <c r="B117" s="313"/>
      <c r="C117" s="313"/>
      <c r="D117" s="313"/>
      <c r="E117" s="314"/>
    </row>
    <row r="118" spans="1:5" ht="15" x14ac:dyDescent="0.25">
      <c r="A118" s="313"/>
      <c r="B118" s="313"/>
      <c r="C118" s="313"/>
      <c r="D118" s="313"/>
      <c r="E118" s="314"/>
    </row>
    <row r="119" spans="1:5" ht="15" x14ac:dyDescent="0.25">
      <c r="A119" s="313"/>
      <c r="B119" s="313"/>
      <c r="C119" s="313"/>
      <c r="D119" s="313"/>
      <c r="E119" s="314"/>
    </row>
    <row r="120" spans="1:5" ht="15" x14ac:dyDescent="0.25">
      <c r="A120" s="313"/>
      <c r="B120" s="313"/>
      <c r="C120" s="313"/>
      <c r="D120" s="313"/>
      <c r="E120" s="314"/>
    </row>
    <row r="121" spans="1:5" ht="15" x14ac:dyDescent="0.25">
      <c r="A121" s="313"/>
      <c r="B121" s="313"/>
      <c r="C121" s="313"/>
      <c r="D121" s="313"/>
      <c r="E121" s="314"/>
    </row>
    <row r="122" spans="1:5" ht="15" x14ac:dyDescent="0.25">
      <c r="A122" s="313"/>
      <c r="B122" s="313"/>
      <c r="C122" s="313"/>
      <c r="D122" s="313"/>
      <c r="E122" s="314"/>
    </row>
    <row r="123" spans="1:5" ht="15" x14ac:dyDescent="0.25">
      <c r="A123" s="313"/>
      <c r="B123" s="313"/>
      <c r="C123" s="313"/>
      <c r="D123" s="313"/>
      <c r="E123" s="314"/>
    </row>
    <row r="124" spans="1:5" ht="15" x14ac:dyDescent="0.25">
      <c r="A124" s="313"/>
      <c r="B124" s="313"/>
      <c r="C124" s="313"/>
      <c r="D124" s="313"/>
      <c r="E124" s="314"/>
    </row>
    <row r="125" spans="1:5" ht="15" x14ac:dyDescent="0.25">
      <c r="A125" s="313"/>
      <c r="B125" s="313"/>
      <c r="C125" s="313"/>
      <c r="D125" s="313"/>
      <c r="E125" s="314"/>
    </row>
    <row r="126" spans="1:5" ht="15" x14ac:dyDescent="0.25">
      <c r="A126" s="313"/>
      <c r="B126" s="313"/>
      <c r="C126" s="313"/>
      <c r="D126" s="313"/>
      <c r="E126" s="314"/>
    </row>
    <row r="127" spans="1:5" ht="15" x14ac:dyDescent="0.25">
      <c r="A127" s="313"/>
      <c r="B127" s="313"/>
      <c r="C127" s="313"/>
      <c r="D127" s="313"/>
      <c r="E127" s="314"/>
    </row>
    <row r="128" spans="1:5" ht="15" x14ac:dyDescent="0.25">
      <c r="A128" s="313"/>
      <c r="B128" s="313"/>
      <c r="C128" s="313"/>
      <c r="D128" s="313"/>
      <c r="E128" s="314"/>
    </row>
    <row r="129" spans="1:5" ht="15" x14ac:dyDescent="0.25">
      <c r="A129" s="313"/>
      <c r="B129" s="313"/>
      <c r="C129" s="313"/>
      <c r="D129" s="313"/>
      <c r="E129" s="314"/>
    </row>
    <row r="130" spans="1:5" ht="15" x14ac:dyDescent="0.25">
      <c r="A130" s="313"/>
      <c r="B130" s="313"/>
      <c r="C130" s="313"/>
      <c r="D130" s="313"/>
      <c r="E130" s="314"/>
    </row>
    <row r="131" spans="1:5" ht="15" x14ac:dyDescent="0.25">
      <c r="A131" s="313"/>
      <c r="B131" s="313"/>
      <c r="C131" s="313"/>
      <c r="D131" s="313"/>
      <c r="E131" s="314"/>
    </row>
    <row r="132" spans="1:5" ht="15" x14ac:dyDescent="0.25">
      <c r="A132" s="313"/>
      <c r="B132" s="313"/>
      <c r="C132" s="313"/>
      <c r="D132" s="313"/>
      <c r="E132" s="314"/>
    </row>
    <row r="133" spans="1:5" ht="15" x14ac:dyDescent="0.25">
      <c r="A133" s="313"/>
      <c r="B133" s="313"/>
      <c r="C133" s="313"/>
      <c r="D133" s="313"/>
      <c r="E133" s="314"/>
    </row>
    <row r="134" spans="1:5" ht="15" x14ac:dyDescent="0.25">
      <c r="A134" s="313"/>
      <c r="B134" s="313"/>
      <c r="C134" s="313"/>
      <c r="D134" s="313"/>
      <c r="E134" s="314"/>
    </row>
    <row r="135" spans="1:5" ht="15" x14ac:dyDescent="0.25">
      <c r="A135" s="313"/>
      <c r="B135" s="313"/>
      <c r="C135" s="313"/>
      <c r="D135" s="313"/>
      <c r="E135" s="314"/>
    </row>
    <row r="136" spans="1:5" ht="15" x14ac:dyDescent="0.25">
      <c r="A136" s="313"/>
      <c r="B136" s="313"/>
      <c r="C136" s="313"/>
      <c r="D136" s="313"/>
      <c r="E136" s="314"/>
    </row>
    <row r="137" spans="1:5" ht="15" x14ac:dyDescent="0.25">
      <c r="A137" s="313"/>
      <c r="B137" s="313"/>
      <c r="C137" s="313"/>
      <c r="D137" s="313"/>
      <c r="E137" s="314"/>
    </row>
    <row r="138" spans="1:5" ht="15" x14ac:dyDescent="0.25">
      <c r="A138" s="313"/>
      <c r="B138" s="313"/>
      <c r="C138" s="313"/>
      <c r="D138" s="313"/>
      <c r="E138" s="314"/>
    </row>
    <row r="139" spans="1:5" ht="15" x14ac:dyDescent="0.25">
      <c r="A139" s="313"/>
      <c r="B139" s="313"/>
      <c r="C139" s="313"/>
      <c r="D139" s="313"/>
      <c r="E139" s="314"/>
    </row>
    <row r="140" spans="1:5" ht="15" x14ac:dyDescent="0.25">
      <c r="A140" s="313"/>
      <c r="B140" s="313"/>
      <c r="C140" s="313"/>
      <c r="D140" s="313"/>
      <c r="E140" s="314"/>
    </row>
    <row r="141" spans="1:5" ht="15" x14ac:dyDescent="0.25">
      <c r="A141" s="313"/>
      <c r="B141" s="313"/>
      <c r="C141" s="313"/>
      <c r="D141" s="313"/>
      <c r="E141" s="314"/>
    </row>
    <row r="142" spans="1:5" ht="15" x14ac:dyDescent="0.25">
      <c r="A142" s="313"/>
      <c r="B142" s="313"/>
      <c r="C142" s="313"/>
      <c r="D142" s="313"/>
      <c r="E142" s="314"/>
    </row>
    <row r="143" spans="1:5" ht="15" x14ac:dyDescent="0.25">
      <c r="A143" s="313"/>
      <c r="B143" s="313"/>
      <c r="C143" s="313"/>
      <c r="D143" s="313"/>
      <c r="E143" s="314"/>
    </row>
    <row r="144" spans="1:5" ht="15" x14ac:dyDescent="0.25">
      <c r="A144" s="313"/>
      <c r="B144" s="313"/>
      <c r="C144" s="313"/>
      <c r="D144" s="313"/>
      <c r="E144" s="314"/>
    </row>
    <row r="145" spans="5:5" x14ac:dyDescent="0.2">
      <c r="E145" s="164"/>
    </row>
    <row r="146" spans="5:5" x14ac:dyDescent="0.2">
      <c r="E146" s="164"/>
    </row>
    <row r="147" spans="5:5" x14ac:dyDescent="0.2">
      <c r="E147" s="164"/>
    </row>
    <row r="148" spans="5:5" x14ac:dyDescent="0.2">
      <c r="E148" s="164"/>
    </row>
    <row r="149" spans="5:5" x14ac:dyDescent="0.2">
      <c r="E149" s="164"/>
    </row>
    <row r="150" spans="5:5" x14ac:dyDescent="0.2">
      <c r="E150" s="164"/>
    </row>
    <row r="151" spans="5:5" x14ac:dyDescent="0.2">
      <c r="E151" s="164"/>
    </row>
    <row r="152" spans="5:5" x14ac:dyDescent="0.2">
      <c r="E152" s="164"/>
    </row>
    <row r="153" spans="5:5" x14ac:dyDescent="0.2">
      <c r="E153" s="164"/>
    </row>
    <row r="154" spans="5:5" x14ac:dyDescent="0.2">
      <c r="E154" s="164"/>
    </row>
    <row r="155" spans="5:5" x14ac:dyDescent="0.2">
      <c r="E155" s="164"/>
    </row>
    <row r="156" spans="5:5" x14ac:dyDescent="0.2">
      <c r="E156" s="164"/>
    </row>
    <row r="157" spans="5:5" x14ac:dyDescent="0.2">
      <c r="E157" s="164"/>
    </row>
    <row r="158" spans="5:5" x14ac:dyDescent="0.2">
      <c r="E158" s="164"/>
    </row>
    <row r="159" spans="5:5" x14ac:dyDescent="0.2">
      <c r="E159" s="164"/>
    </row>
    <row r="160" spans="5:5" x14ac:dyDescent="0.2">
      <c r="E160" s="164"/>
    </row>
    <row r="161" spans="5:5" x14ac:dyDescent="0.2">
      <c r="E161" s="164"/>
    </row>
    <row r="162" spans="5:5" x14ac:dyDescent="0.2">
      <c r="E162" s="164"/>
    </row>
    <row r="163" spans="5:5" x14ac:dyDescent="0.2">
      <c r="E163" s="164"/>
    </row>
    <row r="164" spans="5:5" x14ac:dyDescent="0.2">
      <c r="E164" s="164"/>
    </row>
    <row r="165" spans="5:5" x14ac:dyDescent="0.2">
      <c r="E165" s="164"/>
    </row>
    <row r="166" spans="5:5" x14ac:dyDescent="0.2">
      <c r="E166" s="164"/>
    </row>
    <row r="167" spans="5:5" x14ac:dyDescent="0.2">
      <c r="E167" s="164"/>
    </row>
    <row r="168" spans="5:5" x14ac:dyDescent="0.2">
      <c r="E168" s="164"/>
    </row>
    <row r="169" spans="5:5" x14ac:dyDescent="0.2">
      <c r="E169" s="164"/>
    </row>
    <row r="170" spans="5:5" x14ac:dyDescent="0.2">
      <c r="E170" s="164"/>
    </row>
    <row r="171" spans="5:5" x14ac:dyDescent="0.2">
      <c r="E171" s="164"/>
    </row>
    <row r="172" spans="5:5" x14ac:dyDescent="0.2">
      <c r="E172" s="164"/>
    </row>
    <row r="173" spans="5:5" x14ac:dyDescent="0.2">
      <c r="E173" s="164"/>
    </row>
    <row r="174" spans="5:5" x14ac:dyDescent="0.2">
      <c r="E174" s="164"/>
    </row>
    <row r="175" spans="5:5" x14ac:dyDescent="0.2">
      <c r="E175" s="164"/>
    </row>
    <row r="176" spans="5:5" x14ac:dyDescent="0.2">
      <c r="E176" s="164"/>
    </row>
    <row r="177" spans="5:5" x14ac:dyDescent="0.2">
      <c r="E177" s="164"/>
    </row>
    <row r="178" spans="5:5" x14ac:dyDescent="0.2">
      <c r="E178" s="164"/>
    </row>
    <row r="179" spans="5:5" x14ac:dyDescent="0.2">
      <c r="E179" s="164"/>
    </row>
    <row r="180" spans="5:5" x14ac:dyDescent="0.2">
      <c r="E180" s="164"/>
    </row>
    <row r="181" spans="5:5" x14ac:dyDescent="0.2">
      <c r="E181" s="164"/>
    </row>
    <row r="182" spans="5:5" x14ac:dyDescent="0.2">
      <c r="E182" s="164"/>
    </row>
    <row r="183" spans="5:5" x14ac:dyDescent="0.2">
      <c r="E183" s="164"/>
    </row>
    <row r="184" spans="5:5" x14ac:dyDescent="0.2">
      <c r="E184" s="164"/>
    </row>
    <row r="185" spans="5:5" x14ac:dyDescent="0.2">
      <c r="E185" s="164"/>
    </row>
    <row r="186" spans="5:5" x14ac:dyDescent="0.2">
      <c r="E186" s="164"/>
    </row>
    <row r="187" spans="5:5" x14ac:dyDescent="0.2">
      <c r="E187" s="164"/>
    </row>
    <row r="188" spans="5:5" x14ac:dyDescent="0.2">
      <c r="E188" s="164"/>
    </row>
    <row r="189" spans="5:5" x14ac:dyDescent="0.2">
      <c r="E189" s="164"/>
    </row>
    <row r="190" spans="5:5" x14ac:dyDescent="0.2">
      <c r="E190" s="164"/>
    </row>
    <row r="191" spans="5:5" x14ac:dyDescent="0.2">
      <c r="E191" s="164"/>
    </row>
    <row r="192" spans="5:5" x14ac:dyDescent="0.2">
      <c r="E192" s="164"/>
    </row>
    <row r="193" spans="5:5" x14ac:dyDescent="0.2">
      <c r="E193" s="164"/>
    </row>
    <row r="194" spans="5:5" x14ac:dyDescent="0.2">
      <c r="E194" s="164"/>
    </row>
    <row r="195" spans="5:5" x14ac:dyDescent="0.2">
      <c r="E195" s="164"/>
    </row>
    <row r="196" spans="5:5" x14ac:dyDescent="0.2">
      <c r="E196" s="164"/>
    </row>
    <row r="197" spans="5:5" x14ac:dyDescent="0.2">
      <c r="E197" s="164"/>
    </row>
    <row r="198" spans="5:5" x14ac:dyDescent="0.2">
      <c r="E198" s="164"/>
    </row>
    <row r="199" spans="5:5" x14ac:dyDescent="0.2">
      <c r="E199" s="164"/>
    </row>
    <row r="200" spans="5:5" x14ac:dyDescent="0.2">
      <c r="E200" s="164"/>
    </row>
    <row r="201" spans="5:5" x14ac:dyDescent="0.2">
      <c r="E201" s="164"/>
    </row>
    <row r="202" spans="5:5" x14ac:dyDescent="0.2">
      <c r="E202" s="164"/>
    </row>
    <row r="203" spans="5:5" x14ac:dyDescent="0.2">
      <c r="E203" s="164"/>
    </row>
    <row r="204" spans="5:5" x14ac:dyDescent="0.2">
      <c r="E204" s="164"/>
    </row>
    <row r="205" spans="5:5" x14ac:dyDescent="0.2">
      <c r="E205" s="164"/>
    </row>
    <row r="206" spans="5:5" x14ac:dyDescent="0.2">
      <c r="E206" s="164"/>
    </row>
    <row r="207" spans="5:5" x14ac:dyDescent="0.2">
      <c r="E207" s="164"/>
    </row>
    <row r="208" spans="5:5" x14ac:dyDescent="0.2">
      <c r="E208" s="164"/>
    </row>
    <row r="209" spans="5:5" x14ac:dyDescent="0.2">
      <c r="E209" s="164"/>
    </row>
    <row r="210" spans="5:5" x14ac:dyDescent="0.2">
      <c r="E210" s="164"/>
    </row>
    <row r="211" spans="5:5" x14ac:dyDescent="0.2">
      <c r="E211" s="164"/>
    </row>
    <row r="212" spans="5:5" x14ac:dyDescent="0.2">
      <c r="E212" s="164"/>
    </row>
    <row r="213" spans="5:5" x14ac:dyDescent="0.2">
      <c r="E213" s="164"/>
    </row>
    <row r="214" spans="5:5" x14ac:dyDescent="0.2">
      <c r="E214" s="164"/>
    </row>
    <row r="215" spans="5:5" x14ac:dyDescent="0.2">
      <c r="E215" s="164"/>
    </row>
    <row r="216" spans="5:5" x14ac:dyDescent="0.2">
      <c r="E216" s="164"/>
    </row>
    <row r="217" spans="5:5" x14ac:dyDescent="0.2">
      <c r="E217" s="164"/>
    </row>
    <row r="218" spans="5:5" x14ac:dyDescent="0.2">
      <c r="E218" s="164"/>
    </row>
    <row r="219" spans="5:5" x14ac:dyDescent="0.2">
      <c r="E219" s="164"/>
    </row>
    <row r="220" spans="5:5" x14ac:dyDescent="0.2">
      <c r="E220" s="164"/>
    </row>
    <row r="221" spans="5:5" x14ac:dyDescent="0.2">
      <c r="E221" s="164"/>
    </row>
    <row r="222" spans="5:5" x14ac:dyDescent="0.2">
      <c r="E222" s="164"/>
    </row>
    <row r="223" spans="5:5" x14ac:dyDescent="0.2">
      <c r="E223" s="164"/>
    </row>
    <row r="224" spans="5:5" x14ac:dyDescent="0.2">
      <c r="E224" s="164"/>
    </row>
    <row r="225" spans="5:5" x14ac:dyDescent="0.2">
      <c r="E225" s="164"/>
    </row>
    <row r="226" spans="5:5" x14ac:dyDescent="0.2">
      <c r="E226" s="164"/>
    </row>
    <row r="227" spans="5:5" x14ac:dyDescent="0.2">
      <c r="E227" s="164"/>
    </row>
    <row r="228" spans="5:5" x14ac:dyDescent="0.2">
      <c r="E228" s="164"/>
    </row>
    <row r="229" spans="5:5" x14ac:dyDescent="0.2">
      <c r="E229" s="164"/>
    </row>
    <row r="230" spans="5:5" x14ac:dyDescent="0.2">
      <c r="E230" s="164"/>
    </row>
    <row r="231" spans="5:5" x14ac:dyDescent="0.2">
      <c r="E231" s="164"/>
    </row>
    <row r="232" spans="5:5" x14ac:dyDescent="0.2">
      <c r="E232" s="164"/>
    </row>
    <row r="233" spans="5:5" x14ac:dyDescent="0.2">
      <c r="E233" s="164"/>
    </row>
    <row r="234" spans="5:5" x14ac:dyDescent="0.2">
      <c r="E234" s="164"/>
    </row>
    <row r="235" spans="5:5" x14ac:dyDescent="0.2">
      <c r="E235" s="164"/>
    </row>
    <row r="236" spans="5:5" x14ac:dyDescent="0.2">
      <c r="E236" s="164"/>
    </row>
    <row r="237" spans="5:5" x14ac:dyDescent="0.2">
      <c r="E237" s="164"/>
    </row>
    <row r="238" spans="5:5" x14ac:dyDescent="0.2">
      <c r="E238" s="164"/>
    </row>
    <row r="239" spans="5:5" x14ac:dyDescent="0.2">
      <c r="E239" s="164"/>
    </row>
    <row r="240" spans="5:5" x14ac:dyDescent="0.2">
      <c r="E240" s="164"/>
    </row>
    <row r="241" spans="5:5" x14ac:dyDescent="0.2">
      <c r="E241" s="164"/>
    </row>
    <row r="242" spans="5:5" x14ac:dyDescent="0.2">
      <c r="E242" s="164"/>
    </row>
    <row r="243" spans="5:5" x14ac:dyDescent="0.2">
      <c r="E243" s="164"/>
    </row>
    <row r="244" spans="5:5" x14ac:dyDescent="0.2">
      <c r="E244" s="164"/>
    </row>
    <row r="245" spans="5:5" x14ac:dyDescent="0.2">
      <c r="E245" s="164"/>
    </row>
    <row r="246" spans="5:5" x14ac:dyDescent="0.2">
      <c r="E246" s="164"/>
    </row>
    <row r="247" spans="5:5" x14ac:dyDescent="0.2">
      <c r="E247" s="164"/>
    </row>
    <row r="248" spans="5:5" x14ac:dyDescent="0.2">
      <c r="E248" s="164"/>
    </row>
    <row r="249" spans="5:5" x14ac:dyDescent="0.2">
      <c r="E249" s="164"/>
    </row>
    <row r="250" spans="5:5" x14ac:dyDescent="0.2">
      <c r="E250" s="164"/>
    </row>
    <row r="251" spans="5:5" x14ac:dyDescent="0.2">
      <c r="E251" s="164"/>
    </row>
    <row r="252" spans="5:5" x14ac:dyDescent="0.2">
      <c r="E252" s="164"/>
    </row>
    <row r="253" spans="5:5" x14ac:dyDescent="0.2">
      <c r="E253" s="164"/>
    </row>
    <row r="254" spans="5:5" x14ac:dyDescent="0.2">
      <c r="E254" s="164"/>
    </row>
    <row r="255" spans="5:5" x14ac:dyDescent="0.2">
      <c r="E255" s="164"/>
    </row>
    <row r="256" spans="5:5" x14ac:dyDescent="0.2">
      <c r="E256" s="164"/>
    </row>
    <row r="257" spans="5:5" x14ac:dyDescent="0.2">
      <c r="E257" s="164"/>
    </row>
    <row r="258" spans="5:5" x14ac:dyDescent="0.2">
      <c r="E258" s="164"/>
    </row>
    <row r="259" spans="5:5" x14ac:dyDescent="0.2">
      <c r="E259" s="164"/>
    </row>
    <row r="260" spans="5:5" x14ac:dyDescent="0.2">
      <c r="E260" s="164"/>
    </row>
    <row r="261" spans="5:5" x14ac:dyDescent="0.2">
      <c r="E261" s="164"/>
    </row>
    <row r="262" spans="5:5" x14ac:dyDescent="0.2">
      <c r="E262" s="164"/>
    </row>
    <row r="263" spans="5:5" x14ac:dyDescent="0.2">
      <c r="E263" s="164"/>
    </row>
    <row r="264" spans="5:5" x14ac:dyDescent="0.2">
      <c r="E264" s="164"/>
    </row>
    <row r="265" spans="5:5" x14ac:dyDescent="0.2">
      <c r="E265" s="164"/>
    </row>
    <row r="266" spans="5:5" x14ac:dyDescent="0.2">
      <c r="E266" s="164"/>
    </row>
    <row r="267" spans="5:5" x14ac:dyDescent="0.2">
      <c r="E267" s="164"/>
    </row>
    <row r="268" spans="5:5" x14ac:dyDescent="0.2">
      <c r="E268" s="164"/>
    </row>
    <row r="269" spans="5:5" x14ac:dyDescent="0.2">
      <c r="E269" s="164"/>
    </row>
    <row r="270" spans="5:5" x14ac:dyDescent="0.2">
      <c r="E270" s="164"/>
    </row>
    <row r="271" spans="5:5" x14ac:dyDescent="0.2">
      <c r="E271" s="164"/>
    </row>
    <row r="272" spans="5:5" x14ac:dyDescent="0.2">
      <c r="E272" s="164"/>
    </row>
    <row r="273" spans="5:5" x14ac:dyDescent="0.2">
      <c r="E273" s="164"/>
    </row>
    <row r="274" spans="5:5" x14ac:dyDescent="0.2">
      <c r="E274" s="164"/>
    </row>
    <row r="275" spans="5:5" x14ac:dyDescent="0.2">
      <c r="E275" s="164"/>
    </row>
    <row r="276" spans="5:5" x14ac:dyDescent="0.2">
      <c r="E276" s="164"/>
    </row>
    <row r="277" spans="5:5" x14ac:dyDescent="0.2">
      <c r="E277" s="164"/>
    </row>
    <row r="278" spans="5:5" x14ac:dyDescent="0.2">
      <c r="E278" s="164"/>
    </row>
    <row r="279" spans="5:5" x14ac:dyDescent="0.2">
      <c r="E279" s="164"/>
    </row>
    <row r="280" spans="5:5" x14ac:dyDescent="0.2">
      <c r="E280" s="164"/>
    </row>
    <row r="281" spans="5:5" x14ac:dyDescent="0.2">
      <c r="E281" s="164"/>
    </row>
    <row r="282" spans="5:5" x14ac:dyDescent="0.2">
      <c r="E282" s="164"/>
    </row>
    <row r="283" spans="5:5" x14ac:dyDescent="0.2">
      <c r="E283" s="164"/>
    </row>
    <row r="284" spans="5:5" x14ac:dyDescent="0.2">
      <c r="E284" s="164"/>
    </row>
    <row r="285" spans="5:5" x14ac:dyDescent="0.2">
      <c r="E285" s="164"/>
    </row>
    <row r="286" spans="5:5" x14ac:dyDescent="0.2">
      <c r="E286" s="164"/>
    </row>
    <row r="287" spans="5:5" x14ac:dyDescent="0.2">
      <c r="E287" s="164"/>
    </row>
    <row r="288" spans="5:5" x14ac:dyDescent="0.2">
      <c r="E288" s="164"/>
    </row>
    <row r="289" spans="5:5" x14ac:dyDescent="0.2">
      <c r="E289" s="164"/>
    </row>
    <row r="290" spans="5:5" x14ac:dyDescent="0.2">
      <c r="E290" s="164"/>
    </row>
    <row r="291" spans="5:5" x14ac:dyDescent="0.2">
      <c r="E291" s="164"/>
    </row>
    <row r="292" spans="5:5" x14ac:dyDescent="0.2">
      <c r="E292" s="164"/>
    </row>
    <row r="293" spans="5:5" x14ac:dyDescent="0.2">
      <c r="E293" s="164"/>
    </row>
    <row r="294" spans="5:5" x14ac:dyDescent="0.2">
      <c r="E294" s="164"/>
    </row>
    <row r="295" spans="5:5" x14ac:dyDescent="0.2">
      <c r="E295" s="164"/>
    </row>
    <row r="296" spans="5:5" x14ac:dyDescent="0.2">
      <c r="E296" s="164"/>
    </row>
    <row r="297" spans="5:5" x14ac:dyDescent="0.2">
      <c r="E297" s="164"/>
    </row>
    <row r="298" spans="5:5" x14ac:dyDescent="0.2">
      <c r="E298" s="164"/>
    </row>
    <row r="299" spans="5:5" x14ac:dyDescent="0.2">
      <c r="E299" s="164"/>
    </row>
    <row r="300" spans="5:5" x14ac:dyDescent="0.2">
      <c r="E300" s="164"/>
    </row>
    <row r="301" spans="5:5" x14ac:dyDescent="0.2">
      <c r="E301" s="164"/>
    </row>
    <row r="302" spans="5:5" x14ac:dyDescent="0.2">
      <c r="E302" s="164"/>
    </row>
    <row r="303" spans="5:5" x14ac:dyDescent="0.2">
      <c r="E303" s="164"/>
    </row>
    <row r="304" spans="5:5" x14ac:dyDescent="0.2">
      <c r="E304" s="164"/>
    </row>
    <row r="305" spans="5:5" x14ac:dyDescent="0.2">
      <c r="E305" s="164"/>
    </row>
    <row r="306" spans="5:5" x14ac:dyDescent="0.2">
      <c r="E306" s="164"/>
    </row>
    <row r="307" spans="5:5" x14ac:dyDescent="0.2">
      <c r="E307" s="164"/>
    </row>
    <row r="308" spans="5:5" x14ac:dyDescent="0.2">
      <c r="E308" s="164"/>
    </row>
    <row r="309" spans="5:5" x14ac:dyDescent="0.2">
      <c r="E309" s="164"/>
    </row>
    <row r="310" spans="5:5" x14ac:dyDescent="0.2">
      <c r="E310" s="164"/>
    </row>
    <row r="311" spans="5:5" x14ac:dyDescent="0.2">
      <c r="E311" s="164"/>
    </row>
    <row r="312" spans="5:5" x14ac:dyDescent="0.2">
      <c r="E312" s="164"/>
    </row>
    <row r="313" spans="5:5" x14ac:dyDescent="0.2">
      <c r="E313" s="164"/>
    </row>
    <row r="314" spans="5:5" x14ac:dyDescent="0.2">
      <c r="E314" s="164"/>
    </row>
    <row r="315" spans="5:5" x14ac:dyDescent="0.2">
      <c r="E315" s="164"/>
    </row>
    <row r="316" spans="5:5" x14ac:dyDescent="0.2">
      <c r="E316" s="164"/>
    </row>
    <row r="317" spans="5:5" x14ac:dyDescent="0.2">
      <c r="E317" s="164"/>
    </row>
    <row r="318" spans="5:5" x14ac:dyDescent="0.2">
      <c r="E318" s="164"/>
    </row>
    <row r="319" spans="5:5" x14ac:dyDescent="0.2">
      <c r="E319" s="164"/>
    </row>
    <row r="320" spans="5:5" x14ac:dyDescent="0.2">
      <c r="E320" s="164"/>
    </row>
    <row r="321" spans="5:5" x14ac:dyDescent="0.2">
      <c r="E321" s="164"/>
    </row>
    <row r="322" spans="5:5" x14ac:dyDescent="0.2">
      <c r="E322" s="164"/>
    </row>
    <row r="323" spans="5:5" x14ac:dyDescent="0.2">
      <c r="E323" s="164"/>
    </row>
    <row r="324" spans="5:5" x14ac:dyDescent="0.2">
      <c r="E324" s="164"/>
    </row>
    <row r="325" spans="5:5" x14ac:dyDescent="0.2">
      <c r="E325" s="164"/>
    </row>
    <row r="326" spans="5:5" x14ac:dyDescent="0.2">
      <c r="E326" s="164"/>
    </row>
    <row r="327" spans="5:5" x14ac:dyDescent="0.2">
      <c r="E327" s="164"/>
    </row>
    <row r="328" spans="5:5" x14ac:dyDescent="0.2">
      <c r="E328" s="164"/>
    </row>
    <row r="329" spans="5:5" x14ac:dyDescent="0.2">
      <c r="E329" s="164"/>
    </row>
    <row r="330" spans="5:5" x14ac:dyDescent="0.2">
      <c r="E330" s="164"/>
    </row>
    <row r="331" spans="5:5" x14ac:dyDescent="0.2">
      <c r="E331" s="164"/>
    </row>
    <row r="332" spans="5:5" x14ac:dyDescent="0.2">
      <c r="E332" s="164"/>
    </row>
    <row r="333" spans="5:5" x14ac:dyDescent="0.2">
      <c r="E333" s="164"/>
    </row>
    <row r="334" spans="5:5" x14ac:dyDescent="0.2">
      <c r="E334" s="164"/>
    </row>
    <row r="335" spans="5:5" x14ac:dyDescent="0.2">
      <c r="E335" s="164"/>
    </row>
    <row r="336" spans="5:5" x14ac:dyDescent="0.2">
      <c r="E336" s="164"/>
    </row>
    <row r="337" spans="5:5" x14ac:dyDescent="0.2">
      <c r="E337" s="164"/>
    </row>
    <row r="338" spans="5:5" x14ac:dyDescent="0.2">
      <c r="E338" s="164"/>
    </row>
    <row r="339" spans="5:5" x14ac:dyDescent="0.2">
      <c r="E339" s="164"/>
    </row>
    <row r="340" spans="5:5" x14ac:dyDescent="0.2">
      <c r="E340" s="164"/>
    </row>
    <row r="341" spans="5:5" x14ac:dyDescent="0.2">
      <c r="E341" s="164"/>
    </row>
    <row r="342" spans="5:5" x14ac:dyDescent="0.2">
      <c r="E342" s="164"/>
    </row>
    <row r="343" spans="5:5" x14ac:dyDescent="0.2">
      <c r="E343" s="164"/>
    </row>
    <row r="344" spans="5:5" x14ac:dyDescent="0.2">
      <c r="E344" s="164"/>
    </row>
    <row r="345" spans="5:5" x14ac:dyDescent="0.2">
      <c r="E345" s="164"/>
    </row>
    <row r="346" spans="5:5" x14ac:dyDescent="0.2">
      <c r="E346" s="164"/>
    </row>
    <row r="347" spans="5:5" x14ac:dyDescent="0.2">
      <c r="E347" s="164"/>
    </row>
    <row r="348" spans="5:5" x14ac:dyDescent="0.2">
      <c r="E348" s="164"/>
    </row>
    <row r="349" spans="5:5" x14ac:dyDescent="0.2">
      <c r="E349" s="164"/>
    </row>
    <row r="350" spans="5:5" x14ac:dyDescent="0.2">
      <c r="E350" s="164"/>
    </row>
    <row r="351" spans="5:5" x14ac:dyDescent="0.2">
      <c r="E351" s="164"/>
    </row>
    <row r="352" spans="5:5" x14ac:dyDescent="0.2">
      <c r="E352" s="164"/>
    </row>
    <row r="353" spans="5:5" x14ac:dyDescent="0.2">
      <c r="E353" s="164"/>
    </row>
    <row r="354" spans="5:5" x14ac:dyDescent="0.2">
      <c r="E354" s="164"/>
    </row>
    <row r="355" spans="5:5" x14ac:dyDescent="0.2">
      <c r="E355" s="164"/>
    </row>
    <row r="356" spans="5:5" x14ac:dyDescent="0.2">
      <c r="E356" s="164"/>
    </row>
    <row r="357" spans="5:5" x14ac:dyDescent="0.2">
      <c r="E357" s="164"/>
    </row>
    <row r="358" spans="5:5" x14ac:dyDescent="0.2">
      <c r="E358" s="164"/>
    </row>
    <row r="359" spans="5:5" x14ac:dyDescent="0.2">
      <c r="E359" s="164"/>
    </row>
    <row r="360" spans="5:5" x14ac:dyDescent="0.2">
      <c r="E360" s="164"/>
    </row>
    <row r="361" spans="5:5" x14ac:dyDescent="0.2">
      <c r="E361" s="164"/>
    </row>
    <row r="362" spans="5:5" x14ac:dyDescent="0.2">
      <c r="E362" s="164"/>
    </row>
    <row r="363" spans="5:5" x14ac:dyDescent="0.2">
      <c r="E363" s="164"/>
    </row>
    <row r="364" spans="5:5" x14ac:dyDescent="0.2">
      <c r="E364" s="164"/>
    </row>
    <row r="365" spans="5:5" x14ac:dyDescent="0.2">
      <c r="E365" s="164"/>
    </row>
    <row r="366" spans="5:5" x14ac:dyDescent="0.2">
      <c r="E366" s="164"/>
    </row>
    <row r="367" spans="5:5" x14ac:dyDescent="0.2">
      <c r="E367" s="164"/>
    </row>
    <row r="368" spans="5:5" x14ac:dyDescent="0.2">
      <c r="E368" s="164"/>
    </row>
    <row r="369" spans="5:5" x14ac:dyDescent="0.2">
      <c r="E369" s="164"/>
    </row>
    <row r="370" spans="5:5" x14ac:dyDescent="0.2">
      <c r="E370" s="164"/>
    </row>
    <row r="371" spans="5:5" x14ac:dyDescent="0.2">
      <c r="E371" s="164"/>
    </row>
    <row r="372" spans="5:5" x14ac:dyDescent="0.2">
      <c r="E372" s="164"/>
    </row>
    <row r="373" spans="5:5" x14ac:dyDescent="0.2">
      <c r="E373" s="164"/>
    </row>
    <row r="374" spans="5:5" x14ac:dyDescent="0.2">
      <c r="E374" s="164"/>
    </row>
    <row r="375" spans="5:5" x14ac:dyDescent="0.2">
      <c r="E375" s="164"/>
    </row>
    <row r="376" spans="5:5" x14ac:dyDescent="0.2">
      <c r="E376" s="164"/>
    </row>
    <row r="377" spans="5:5" x14ac:dyDescent="0.2">
      <c r="E377" s="164"/>
    </row>
    <row r="378" spans="5:5" x14ac:dyDescent="0.2">
      <c r="E378" s="164"/>
    </row>
    <row r="379" spans="5:5" x14ac:dyDescent="0.2">
      <c r="E379" s="164"/>
    </row>
    <row r="380" spans="5:5" x14ac:dyDescent="0.2">
      <c r="E380" s="164"/>
    </row>
    <row r="381" spans="5:5" x14ac:dyDescent="0.2">
      <c r="E381" s="164"/>
    </row>
    <row r="382" spans="5:5" x14ac:dyDescent="0.2">
      <c r="E382" s="164"/>
    </row>
    <row r="383" spans="5:5" x14ac:dyDescent="0.2">
      <c r="E383" s="164"/>
    </row>
    <row r="384" spans="5:5" x14ac:dyDescent="0.2">
      <c r="E384" s="164"/>
    </row>
    <row r="385" spans="5:5" x14ac:dyDescent="0.2">
      <c r="E385" s="164"/>
    </row>
    <row r="386" spans="5:5" x14ac:dyDescent="0.2">
      <c r="E386" s="164"/>
    </row>
    <row r="387" spans="5:5" x14ac:dyDescent="0.2">
      <c r="E387" s="164"/>
    </row>
    <row r="388" spans="5:5" x14ac:dyDescent="0.2">
      <c r="E388" s="164"/>
    </row>
    <row r="389" spans="5:5" x14ac:dyDescent="0.2">
      <c r="E389" s="164"/>
    </row>
    <row r="390" spans="5:5" x14ac:dyDescent="0.2">
      <c r="E390" s="164"/>
    </row>
    <row r="391" spans="5:5" x14ac:dyDescent="0.2">
      <c r="E391" s="164"/>
    </row>
    <row r="392" spans="5:5" x14ac:dyDescent="0.2">
      <c r="E392" s="164"/>
    </row>
    <row r="393" spans="5:5" x14ac:dyDescent="0.2">
      <c r="E393" s="164"/>
    </row>
    <row r="394" spans="5:5" x14ac:dyDescent="0.2">
      <c r="E394" s="164"/>
    </row>
    <row r="395" spans="5:5" x14ac:dyDescent="0.2">
      <c r="E395" s="164"/>
    </row>
    <row r="396" spans="5:5" x14ac:dyDescent="0.2">
      <c r="E396" s="164"/>
    </row>
    <row r="397" spans="5:5" x14ac:dyDescent="0.2">
      <c r="E397" s="164"/>
    </row>
    <row r="398" spans="5:5" x14ac:dyDescent="0.2">
      <c r="E398" s="164"/>
    </row>
    <row r="399" spans="5:5" x14ac:dyDescent="0.2">
      <c r="E399" s="164"/>
    </row>
    <row r="400" spans="5:5" x14ac:dyDescent="0.2">
      <c r="E400" s="164"/>
    </row>
    <row r="401" spans="5:5" x14ac:dyDescent="0.2">
      <c r="E401" s="164"/>
    </row>
    <row r="402" spans="5:5" x14ac:dyDescent="0.2">
      <c r="E402" s="164"/>
    </row>
    <row r="403" spans="5:5" x14ac:dyDescent="0.2">
      <c r="E403" s="164"/>
    </row>
    <row r="404" spans="5:5" x14ac:dyDescent="0.2">
      <c r="E404" s="164"/>
    </row>
    <row r="405" spans="5:5" x14ac:dyDescent="0.2">
      <c r="E405" s="164"/>
    </row>
    <row r="406" spans="5:5" x14ac:dyDescent="0.2">
      <c r="E406" s="164"/>
    </row>
    <row r="407" spans="5:5" x14ac:dyDescent="0.2">
      <c r="E407" s="164"/>
    </row>
    <row r="408" spans="5:5" x14ac:dyDescent="0.2">
      <c r="E408" s="164"/>
    </row>
    <row r="409" spans="5:5" x14ac:dyDescent="0.2">
      <c r="E409" s="164"/>
    </row>
    <row r="410" spans="5:5" x14ac:dyDescent="0.2">
      <c r="E410" s="164"/>
    </row>
    <row r="411" spans="5:5" x14ac:dyDescent="0.2">
      <c r="E411" s="164"/>
    </row>
    <row r="412" spans="5:5" x14ac:dyDescent="0.2">
      <c r="E412" s="164"/>
    </row>
    <row r="413" spans="5:5" x14ac:dyDescent="0.2">
      <c r="E413" s="164"/>
    </row>
    <row r="414" spans="5:5" x14ac:dyDescent="0.2">
      <c r="E414" s="164"/>
    </row>
    <row r="415" spans="5:5" x14ac:dyDescent="0.2">
      <c r="E415" s="164"/>
    </row>
    <row r="416" spans="5:5" x14ac:dyDescent="0.2">
      <c r="E416" s="164"/>
    </row>
    <row r="417" spans="5:5" x14ac:dyDescent="0.2">
      <c r="E417" s="164"/>
    </row>
    <row r="418" spans="5:5" x14ac:dyDescent="0.2">
      <c r="E418" s="164"/>
    </row>
    <row r="419" spans="5:5" x14ac:dyDescent="0.2">
      <c r="E419" s="164"/>
    </row>
    <row r="420" spans="5:5" x14ac:dyDescent="0.2">
      <c r="E420" s="164"/>
    </row>
    <row r="421" spans="5:5" x14ac:dyDescent="0.2">
      <c r="E421" s="164"/>
    </row>
    <row r="422" spans="5:5" x14ac:dyDescent="0.2">
      <c r="E422" s="164"/>
    </row>
    <row r="423" spans="5:5" x14ac:dyDescent="0.2">
      <c r="E423" s="164"/>
    </row>
    <row r="424" spans="5:5" x14ac:dyDescent="0.2">
      <c r="E424" s="164"/>
    </row>
    <row r="425" spans="5:5" x14ac:dyDescent="0.2">
      <c r="E425" s="164"/>
    </row>
    <row r="426" spans="5:5" x14ac:dyDescent="0.2">
      <c r="E426" s="164"/>
    </row>
    <row r="427" spans="5:5" x14ac:dyDescent="0.2">
      <c r="E427" s="164"/>
    </row>
    <row r="428" spans="5:5" x14ac:dyDescent="0.2">
      <c r="E428" s="164"/>
    </row>
    <row r="429" spans="5:5" x14ac:dyDescent="0.2">
      <c r="E429" s="164"/>
    </row>
    <row r="430" spans="5:5" x14ac:dyDescent="0.2">
      <c r="E430" s="164"/>
    </row>
    <row r="431" spans="5:5" x14ac:dyDescent="0.2">
      <c r="E431" s="164"/>
    </row>
    <row r="432" spans="5:5" x14ac:dyDescent="0.2">
      <c r="E432" s="164"/>
    </row>
    <row r="433" spans="5:5" x14ac:dyDescent="0.2">
      <c r="E433" s="164"/>
    </row>
    <row r="434" spans="5:5" x14ac:dyDescent="0.2">
      <c r="E434" s="164"/>
    </row>
    <row r="435" spans="5:5" x14ac:dyDescent="0.2">
      <c r="E435" s="164"/>
    </row>
    <row r="436" spans="5:5" x14ac:dyDescent="0.2">
      <c r="E436" s="164"/>
    </row>
    <row r="437" spans="5:5" x14ac:dyDescent="0.2">
      <c r="E437" s="164"/>
    </row>
    <row r="438" spans="5:5" x14ac:dyDescent="0.2">
      <c r="E438" s="164"/>
    </row>
    <row r="439" spans="5:5" x14ac:dyDescent="0.2">
      <c r="E439" s="164"/>
    </row>
    <row r="440" spans="5:5" x14ac:dyDescent="0.2">
      <c r="E440" s="164"/>
    </row>
    <row r="441" spans="5:5" x14ac:dyDescent="0.2">
      <c r="E441" s="164"/>
    </row>
    <row r="442" spans="5:5" x14ac:dyDescent="0.2">
      <c r="E442" s="164"/>
    </row>
    <row r="443" spans="5:5" x14ac:dyDescent="0.2">
      <c r="E443" s="164"/>
    </row>
    <row r="444" spans="5:5" x14ac:dyDescent="0.2">
      <c r="E444" s="164"/>
    </row>
    <row r="445" spans="5:5" x14ac:dyDescent="0.2">
      <c r="E445" s="164"/>
    </row>
    <row r="446" spans="5:5" x14ac:dyDescent="0.2">
      <c r="E446" s="164"/>
    </row>
    <row r="447" spans="5:5" x14ac:dyDescent="0.2">
      <c r="E447" s="164"/>
    </row>
    <row r="448" spans="5:5" x14ac:dyDescent="0.2">
      <c r="E448" s="164"/>
    </row>
    <row r="449" spans="5:5" x14ac:dyDescent="0.2">
      <c r="E449" s="164"/>
    </row>
    <row r="450" spans="5:5" x14ac:dyDescent="0.2">
      <c r="E450" s="164"/>
    </row>
    <row r="451" spans="5:5" x14ac:dyDescent="0.2">
      <c r="E451" s="164"/>
    </row>
    <row r="452" spans="5:5" x14ac:dyDescent="0.2">
      <c r="E452" s="164"/>
    </row>
    <row r="453" spans="5:5" x14ac:dyDescent="0.2">
      <c r="E453" s="164"/>
    </row>
    <row r="454" spans="5:5" x14ac:dyDescent="0.2">
      <c r="E454" s="164"/>
    </row>
    <row r="455" spans="5:5" x14ac:dyDescent="0.2">
      <c r="E455" s="164"/>
    </row>
    <row r="456" spans="5:5" x14ac:dyDescent="0.2">
      <c r="E456" s="164"/>
    </row>
    <row r="457" spans="5:5" x14ac:dyDescent="0.2">
      <c r="E457" s="164"/>
    </row>
    <row r="458" spans="5:5" x14ac:dyDescent="0.2">
      <c r="E458" s="164"/>
    </row>
    <row r="459" spans="5:5" x14ac:dyDescent="0.2">
      <c r="E459" s="164"/>
    </row>
    <row r="460" spans="5:5" x14ac:dyDescent="0.2">
      <c r="E460" s="164"/>
    </row>
    <row r="461" spans="5:5" x14ac:dyDescent="0.2">
      <c r="E461" s="164"/>
    </row>
    <row r="462" spans="5:5" x14ac:dyDescent="0.2">
      <c r="E462" s="164"/>
    </row>
    <row r="463" spans="5:5" x14ac:dyDescent="0.2">
      <c r="E463" s="164"/>
    </row>
    <row r="464" spans="5:5" x14ac:dyDescent="0.2">
      <c r="E464" s="164"/>
    </row>
    <row r="465" spans="5:5" x14ac:dyDescent="0.2">
      <c r="E465" s="164"/>
    </row>
    <row r="466" spans="5:5" x14ac:dyDescent="0.2">
      <c r="E466" s="164"/>
    </row>
    <row r="467" spans="5:5" x14ac:dyDescent="0.2">
      <c r="E467" s="164"/>
    </row>
    <row r="468" spans="5:5" x14ac:dyDescent="0.2">
      <c r="E468" s="164"/>
    </row>
    <row r="469" spans="5:5" x14ac:dyDescent="0.2">
      <c r="E469" s="164"/>
    </row>
    <row r="470" spans="5:5" x14ac:dyDescent="0.2">
      <c r="E470" s="164"/>
    </row>
    <row r="471" spans="5:5" x14ac:dyDescent="0.2">
      <c r="E471" s="164"/>
    </row>
    <row r="472" spans="5:5" x14ac:dyDescent="0.2">
      <c r="E472" s="164"/>
    </row>
    <row r="473" spans="5:5" x14ac:dyDescent="0.2">
      <c r="E473" s="164"/>
    </row>
    <row r="474" spans="5:5" x14ac:dyDescent="0.2">
      <c r="E474" s="164"/>
    </row>
    <row r="475" spans="5:5" x14ac:dyDescent="0.2">
      <c r="E475" s="164"/>
    </row>
    <row r="476" spans="5:5" x14ac:dyDescent="0.2">
      <c r="E476" s="164"/>
    </row>
    <row r="477" spans="5:5" x14ac:dyDescent="0.2">
      <c r="E477" s="164"/>
    </row>
    <row r="478" spans="5:5" x14ac:dyDescent="0.2">
      <c r="E478" s="164"/>
    </row>
    <row r="479" spans="5:5" x14ac:dyDescent="0.2">
      <c r="E479" s="164"/>
    </row>
    <row r="480" spans="5:5" x14ac:dyDescent="0.2">
      <c r="E480" s="164"/>
    </row>
    <row r="481" spans="5:5" x14ac:dyDescent="0.2">
      <c r="E481" s="164"/>
    </row>
    <row r="482" spans="5:5" x14ac:dyDescent="0.2">
      <c r="E482" s="164"/>
    </row>
    <row r="483" spans="5:5" x14ac:dyDescent="0.2">
      <c r="E483" s="164"/>
    </row>
    <row r="484" spans="5:5" x14ac:dyDescent="0.2">
      <c r="E484" s="164"/>
    </row>
    <row r="485" spans="5:5" x14ac:dyDescent="0.2">
      <c r="E485" s="164"/>
    </row>
    <row r="486" spans="5:5" x14ac:dyDescent="0.2">
      <c r="E486" s="164"/>
    </row>
    <row r="487" spans="5:5" x14ac:dyDescent="0.2">
      <c r="E487" s="164"/>
    </row>
    <row r="488" spans="5:5" x14ac:dyDescent="0.2">
      <c r="E488" s="164"/>
    </row>
    <row r="489" spans="5:5" x14ac:dyDescent="0.2">
      <c r="E489" s="164"/>
    </row>
    <row r="490" spans="5:5" x14ac:dyDescent="0.2">
      <c r="E490" s="164"/>
    </row>
    <row r="491" spans="5:5" x14ac:dyDescent="0.2">
      <c r="E491" s="164"/>
    </row>
    <row r="492" spans="5:5" x14ac:dyDescent="0.2">
      <c r="E492" s="164"/>
    </row>
    <row r="493" spans="5:5" x14ac:dyDescent="0.2">
      <c r="E493" s="164"/>
    </row>
    <row r="494" spans="5:5" x14ac:dyDescent="0.2">
      <c r="E494" s="164"/>
    </row>
    <row r="495" spans="5:5" x14ac:dyDescent="0.2">
      <c r="E495" s="164"/>
    </row>
    <row r="496" spans="5:5" x14ac:dyDescent="0.2">
      <c r="E496" s="164"/>
    </row>
    <row r="497" spans="5:5" x14ac:dyDescent="0.2">
      <c r="E497" s="164"/>
    </row>
    <row r="498" spans="5:5" x14ac:dyDescent="0.2">
      <c r="E498" s="164"/>
    </row>
    <row r="499" spans="5:5" x14ac:dyDescent="0.2">
      <c r="E499" s="164"/>
    </row>
    <row r="500" spans="5:5" x14ac:dyDescent="0.2">
      <c r="E500" s="164"/>
    </row>
    <row r="501" spans="5:5" x14ac:dyDescent="0.2">
      <c r="E501" s="164"/>
    </row>
    <row r="502" spans="5:5" x14ac:dyDescent="0.2">
      <c r="E502" s="164"/>
    </row>
    <row r="503" spans="5:5" x14ac:dyDescent="0.2">
      <c r="E503" s="164"/>
    </row>
    <row r="504" spans="5:5" x14ac:dyDescent="0.2">
      <c r="E504" s="164"/>
    </row>
    <row r="505" spans="5:5" x14ac:dyDescent="0.2">
      <c r="E505" s="164"/>
    </row>
    <row r="506" spans="5:5" x14ac:dyDescent="0.2">
      <c r="E506" s="164"/>
    </row>
    <row r="507" spans="5:5" x14ac:dyDescent="0.2">
      <c r="E507" s="164"/>
    </row>
    <row r="508" spans="5:5" x14ac:dyDescent="0.2">
      <c r="E508" s="164"/>
    </row>
    <row r="509" spans="5:5" x14ac:dyDescent="0.2">
      <c r="E509" s="164"/>
    </row>
    <row r="510" spans="5:5" x14ac:dyDescent="0.2">
      <c r="E510" s="164"/>
    </row>
    <row r="511" spans="5:5" x14ac:dyDescent="0.2">
      <c r="E511" s="164"/>
    </row>
    <row r="512" spans="5:5" x14ac:dyDescent="0.2">
      <c r="E512" s="164"/>
    </row>
    <row r="513" spans="5:5" x14ac:dyDescent="0.2">
      <c r="E513" s="164"/>
    </row>
    <row r="514" spans="5:5" x14ac:dyDescent="0.2">
      <c r="E514" s="164"/>
    </row>
    <row r="515" spans="5:5" x14ac:dyDescent="0.2">
      <c r="E515" s="164"/>
    </row>
    <row r="516" spans="5:5" x14ac:dyDescent="0.2">
      <c r="E516" s="164"/>
    </row>
    <row r="517" spans="5:5" x14ac:dyDescent="0.2">
      <c r="E517" s="164"/>
    </row>
    <row r="518" spans="5:5" x14ac:dyDescent="0.2">
      <c r="E518" s="164"/>
    </row>
    <row r="519" spans="5:5" x14ac:dyDescent="0.2">
      <c r="E519" s="164"/>
    </row>
    <row r="520" spans="5:5" x14ac:dyDescent="0.2">
      <c r="E520" s="164"/>
    </row>
    <row r="521" spans="5:5" x14ac:dyDescent="0.2">
      <c r="E521" s="164"/>
    </row>
    <row r="522" spans="5:5" x14ac:dyDescent="0.2">
      <c r="E522" s="164"/>
    </row>
    <row r="523" spans="5:5" x14ac:dyDescent="0.2">
      <c r="E523" s="164"/>
    </row>
    <row r="524" spans="5:5" x14ac:dyDescent="0.2">
      <c r="E524" s="164"/>
    </row>
    <row r="525" spans="5:5" x14ac:dyDescent="0.2">
      <c r="E525" s="164"/>
    </row>
    <row r="526" spans="5:5" x14ac:dyDescent="0.2">
      <c r="E526" s="164"/>
    </row>
    <row r="527" spans="5:5" x14ac:dyDescent="0.2">
      <c r="E527" s="164"/>
    </row>
    <row r="528" spans="5:5" x14ac:dyDescent="0.2">
      <c r="E528" s="164"/>
    </row>
    <row r="529" spans="5:5" x14ac:dyDescent="0.2">
      <c r="E529" s="164"/>
    </row>
    <row r="530" spans="5:5" x14ac:dyDescent="0.2">
      <c r="E530" s="164"/>
    </row>
    <row r="531" spans="5:5" x14ac:dyDescent="0.2">
      <c r="E531" s="164"/>
    </row>
    <row r="532" spans="5:5" x14ac:dyDescent="0.2">
      <c r="E532" s="164"/>
    </row>
    <row r="533" spans="5:5" x14ac:dyDescent="0.2">
      <c r="E533" s="164"/>
    </row>
    <row r="534" spans="5:5" x14ac:dyDescent="0.2">
      <c r="E534" s="164"/>
    </row>
    <row r="535" spans="5:5" x14ac:dyDescent="0.2">
      <c r="E535" s="164"/>
    </row>
    <row r="536" spans="5:5" x14ac:dyDescent="0.2">
      <c r="E536" s="164"/>
    </row>
    <row r="537" spans="5:5" x14ac:dyDescent="0.2">
      <c r="E537" s="164"/>
    </row>
    <row r="538" spans="5:5" x14ac:dyDescent="0.2">
      <c r="E538" s="164"/>
    </row>
    <row r="539" spans="5:5" x14ac:dyDescent="0.2">
      <c r="E539" s="164"/>
    </row>
    <row r="540" spans="5:5" x14ac:dyDescent="0.2">
      <c r="E540" s="164"/>
    </row>
    <row r="541" spans="5:5" x14ac:dyDescent="0.2">
      <c r="E541" s="164"/>
    </row>
    <row r="542" spans="5:5" x14ac:dyDescent="0.2">
      <c r="E542" s="164"/>
    </row>
    <row r="543" spans="5:5" x14ac:dyDescent="0.2">
      <c r="E543" s="164"/>
    </row>
    <row r="544" spans="5:5" x14ac:dyDescent="0.2">
      <c r="E544" s="164"/>
    </row>
    <row r="545" spans="5:5" x14ac:dyDescent="0.2">
      <c r="E545" s="164"/>
    </row>
    <row r="546" spans="5:5" x14ac:dyDescent="0.2">
      <c r="E546" s="164"/>
    </row>
    <row r="547" spans="5:5" x14ac:dyDescent="0.2">
      <c r="E547" s="164"/>
    </row>
    <row r="548" spans="5:5" x14ac:dyDescent="0.2">
      <c r="E548" s="164"/>
    </row>
    <row r="549" spans="5:5" x14ac:dyDescent="0.2">
      <c r="E549" s="164"/>
    </row>
    <row r="550" spans="5:5" x14ac:dyDescent="0.2">
      <c r="E550" s="164"/>
    </row>
    <row r="551" spans="5:5" x14ac:dyDescent="0.2">
      <c r="E551" s="164"/>
    </row>
    <row r="552" spans="5:5" x14ac:dyDescent="0.2">
      <c r="E552" s="164"/>
    </row>
    <row r="553" spans="5:5" x14ac:dyDescent="0.2">
      <c r="E553" s="164"/>
    </row>
    <row r="554" spans="5:5" x14ac:dyDescent="0.2">
      <c r="E554" s="164"/>
    </row>
    <row r="555" spans="5:5" x14ac:dyDescent="0.2">
      <c r="E555" s="164"/>
    </row>
    <row r="556" spans="5:5" x14ac:dyDescent="0.2">
      <c r="E556" s="164"/>
    </row>
    <row r="557" spans="5:5" x14ac:dyDescent="0.2">
      <c r="E557" s="164"/>
    </row>
    <row r="558" spans="5:5" x14ac:dyDescent="0.2">
      <c r="E558" s="164"/>
    </row>
    <row r="559" spans="5:5" x14ac:dyDescent="0.2">
      <c r="E559" s="164"/>
    </row>
    <row r="560" spans="5:5" x14ac:dyDescent="0.2">
      <c r="E560" s="164"/>
    </row>
    <row r="561" spans="5:5" x14ac:dyDescent="0.2">
      <c r="E561" s="164"/>
    </row>
    <row r="562" spans="5:5" x14ac:dyDescent="0.2">
      <c r="E562" s="164"/>
    </row>
    <row r="563" spans="5:5" x14ac:dyDescent="0.2">
      <c r="E563" s="164"/>
    </row>
    <row r="564" spans="5:5" x14ac:dyDescent="0.2">
      <c r="E564" s="164"/>
    </row>
    <row r="565" spans="5:5" x14ac:dyDescent="0.2">
      <c r="E565" s="164"/>
    </row>
    <row r="566" spans="5:5" x14ac:dyDescent="0.2">
      <c r="E566" s="164"/>
    </row>
    <row r="567" spans="5:5" x14ac:dyDescent="0.2">
      <c r="E567" s="164"/>
    </row>
    <row r="568" spans="5:5" x14ac:dyDescent="0.2">
      <c r="E568" s="164"/>
    </row>
    <row r="569" spans="5:5" x14ac:dyDescent="0.2">
      <c r="E569" s="164"/>
    </row>
    <row r="570" spans="5:5" x14ac:dyDescent="0.2">
      <c r="E570" s="164"/>
    </row>
    <row r="571" spans="5:5" x14ac:dyDescent="0.2">
      <c r="E571" s="164"/>
    </row>
    <row r="572" spans="5:5" x14ac:dyDescent="0.2">
      <c r="E572" s="164"/>
    </row>
    <row r="573" spans="5:5" x14ac:dyDescent="0.2">
      <c r="E573" s="164"/>
    </row>
    <row r="574" spans="5:5" x14ac:dyDescent="0.2">
      <c r="E574" s="164"/>
    </row>
    <row r="575" spans="5:5" x14ac:dyDescent="0.2">
      <c r="E575" s="164"/>
    </row>
    <row r="576" spans="5:5" x14ac:dyDescent="0.2">
      <c r="E576" s="164"/>
    </row>
    <row r="577" spans="5:5" x14ac:dyDescent="0.2">
      <c r="E577" s="164"/>
    </row>
    <row r="578" spans="5:5" x14ac:dyDescent="0.2">
      <c r="E578" s="164"/>
    </row>
    <row r="579" spans="5:5" x14ac:dyDescent="0.2">
      <c r="E579" s="164"/>
    </row>
    <row r="580" spans="5:5" x14ac:dyDescent="0.2">
      <c r="E580" s="164"/>
    </row>
    <row r="581" spans="5:5" x14ac:dyDescent="0.2">
      <c r="E581" s="164"/>
    </row>
    <row r="582" spans="5:5" x14ac:dyDescent="0.2">
      <c r="E582" s="164"/>
    </row>
    <row r="583" spans="5:5" x14ac:dyDescent="0.2">
      <c r="E583" s="164"/>
    </row>
    <row r="584" spans="5:5" x14ac:dyDescent="0.2">
      <c r="E584" s="164"/>
    </row>
    <row r="585" spans="5:5" x14ac:dyDescent="0.2">
      <c r="E585" s="164"/>
    </row>
    <row r="586" spans="5:5" x14ac:dyDescent="0.2">
      <c r="E586" s="164"/>
    </row>
    <row r="587" spans="5:5" x14ac:dyDescent="0.2">
      <c r="E587" s="164"/>
    </row>
    <row r="588" spans="5:5" x14ac:dyDescent="0.2">
      <c r="E588" s="164"/>
    </row>
    <row r="589" spans="5:5" x14ac:dyDescent="0.2">
      <c r="E589" s="164"/>
    </row>
    <row r="590" spans="5:5" x14ac:dyDescent="0.2">
      <c r="E590" s="164"/>
    </row>
    <row r="591" spans="5:5" x14ac:dyDescent="0.2">
      <c r="E591" s="164"/>
    </row>
    <row r="592" spans="5:5" x14ac:dyDescent="0.2">
      <c r="E592" s="164"/>
    </row>
    <row r="593" spans="5:5" x14ac:dyDescent="0.2">
      <c r="E593" s="164"/>
    </row>
    <row r="594" spans="5:5" x14ac:dyDescent="0.2">
      <c r="E594" s="164"/>
    </row>
    <row r="595" spans="5:5" x14ac:dyDescent="0.2">
      <c r="E595" s="164"/>
    </row>
    <row r="596" spans="5:5" x14ac:dyDescent="0.2">
      <c r="E596" s="164"/>
    </row>
    <row r="597" spans="5:5" x14ac:dyDescent="0.2">
      <c r="E597" s="164"/>
    </row>
    <row r="598" spans="5:5" x14ac:dyDescent="0.2">
      <c r="E598" s="164"/>
    </row>
    <row r="599" spans="5:5" x14ac:dyDescent="0.2">
      <c r="E599" s="164"/>
    </row>
    <row r="600" spans="5:5" x14ac:dyDescent="0.2">
      <c r="E600" s="164"/>
    </row>
    <row r="601" spans="5:5" x14ac:dyDescent="0.2">
      <c r="E601" s="164"/>
    </row>
    <row r="602" spans="5:5" x14ac:dyDescent="0.2">
      <c r="E602" s="164"/>
    </row>
    <row r="603" spans="5:5" x14ac:dyDescent="0.2">
      <c r="E603" s="164"/>
    </row>
    <row r="604" spans="5:5" x14ac:dyDescent="0.2">
      <c r="E604" s="164"/>
    </row>
    <row r="605" spans="5:5" x14ac:dyDescent="0.2">
      <c r="E605" s="164"/>
    </row>
    <row r="606" spans="5:5" x14ac:dyDescent="0.2">
      <c r="E606" s="164"/>
    </row>
    <row r="607" spans="5:5" x14ac:dyDescent="0.2">
      <c r="E607" s="164"/>
    </row>
    <row r="608" spans="5:5" x14ac:dyDescent="0.2">
      <c r="E608" s="164"/>
    </row>
    <row r="609" spans="5:5" x14ac:dyDescent="0.2">
      <c r="E609" s="164"/>
    </row>
    <row r="610" spans="5:5" x14ac:dyDescent="0.2">
      <c r="E610" s="164"/>
    </row>
    <row r="611" spans="5:5" x14ac:dyDescent="0.2">
      <c r="E611" s="164"/>
    </row>
    <row r="612" spans="5:5" x14ac:dyDescent="0.2">
      <c r="E612" s="164"/>
    </row>
    <row r="613" spans="5:5" x14ac:dyDescent="0.2">
      <c r="E613" s="164"/>
    </row>
    <row r="614" spans="5:5" x14ac:dyDescent="0.2">
      <c r="E614" s="164"/>
    </row>
    <row r="615" spans="5:5" x14ac:dyDescent="0.2">
      <c r="E615" s="164"/>
    </row>
    <row r="616" spans="5:5" x14ac:dyDescent="0.2">
      <c r="E616" s="164"/>
    </row>
    <row r="617" spans="5:5" x14ac:dyDescent="0.2">
      <c r="E617" s="164"/>
    </row>
    <row r="618" spans="5:5" x14ac:dyDescent="0.2">
      <c r="E618" s="164"/>
    </row>
    <row r="619" spans="5:5" x14ac:dyDescent="0.2">
      <c r="E619" s="164"/>
    </row>
    <row r="620" spans="5:5" x14ac:dyDescent="0.2">
      <c r="E620" s="164"/>
    </row>
    <row r="621" spans="5:5" x14ac:dyDescent="0.2">
      <c r="E621" s="164"/>
    </row>
    <row r="622" spans="5:5" x14ac:dyDescent="0.2">
      <c r="E622" s="164"/>
    </row>
    <row r="623" spans="5:5" x14ac:dyDescent="0.2">
      <c r="E623" s="164"/>
    </row>
    <row r="624" spans="5:5" x14ac:dyDescent="0.2">
      <c r="E624" s="164"/>
    </row>
    <row r="625" spans="5:5" x14ac:dyDescent="0.2">
      <c r="E625" s="164"/>
    </row>
    <row r="626" spans="5:5" x14ac:dyDescent="0.2">
      <c r="E626" s="164"/>
    </row>
    <row r="627" spans="5:5" x14ac:dyDescent="0.2">
      <c r="E627" s="164"/>
    </row>
    <row r="628" spans="5:5" x14ac:dyDescent="0.2">
      <c r="E628" s="164"/>
    </row>
    <row r="629" spans="5:5" x14ac:dyDescent="0.2">
      <c r="E629" s="164"/>
    </row>
    <row r="630" spans="5:5" x14ac:dyDescent="0.2">
      <c r="E630" s="164"/>
    </row>
    <row r="631" spans="5:5" x14ac:dyDescent="0.2">
      <c r="E631" s="164"/>
    </row>
    <row r="632" spans="5:5" x14ac:dyDescent="0.2">
      <c r="E632" s="164"/>
    </row>
    <row r="633" spans="5:5" x14ac:dyDescent="0.2">
      <c r="E633" s="164"/>
    </row>
    <row r="634" spans="5:5" x14ac:dyDescent="0.2">
      <c r="E634" s="164"/>
    </row>
    <row r="635" spans="5:5" x14ac:dyDescent="0.2">
      <c r="E635" s="164"/>
    </row>
    <row r="636" spans="5:5" x14ac:dyDescent="0.2">
      <c r="E636" s="164"/>
    </row>
    <row r="637" spans="5:5" x14ac:dyDescent="0.2">
      <c r="E637" s="164"/>
    </row>
    <row r="638" spans="5:5" x14ac:dyDescent="0.2">
      <c r="E638" s="164"/>
    </row>
    <row r="639" spans="5:5" x14ac:dyDescent="0.2">
      <c r="E639" s="164"/>
    </row>
    <row r="640" spans="5:5" x14ac:dyDescent="0.2">
      <c r="E640" s="164"/>
    </row>
    <row r="641" spans="5:5" x14ac:dyDescent="0.2">
      <c r="E641" s="164"/>
    </row>
    <row r="642" spans="5:5" x14ac:dyDescent="0.2">
      <c r="E642" s="164"/>
    </row>
    <row r="643" spans="5:5" x14ac:dyDescent="0.2">
      <c r="E643" s="164"/>
    </row>
    <row r="644" spans="5:5" x14ac:dyDescent="0.2">
      <c r="E644" s="164"/>
    </row>
    <row r="645" spans="5:5" x14ac:dyDescent="0.2">
      <c r="E645" s="164"/>
    </row>
    <row r="646" spans="5:5" x14ac:dyDescent="0.2">
      <c r="E646" s="164"/>
    </row>
    <row r="647" spans="5:5" x14ac:dyDescent="0.2">
      <c r="E647" s="164"/>
    </row>
    <row r="648" spans="5:5" x14ac:dyDescent="0.2">
      <c r="E648" s="164"/>
    </row>
    <row r="649" spans="5:5" x14ac:dyDescent="0.2">
      <c r="E649" s="164"/>
    </row>
    <row r="650" spans="5:5" x14ac:dyDescent="0.2">
      <c r="E650" s="164"/>
    </row>
    <row r="651" spans="5:5" x14ac:dyDescent="0.2">
      <c r="E651" s="164"/>
    </row>
    <row r="652" spans="5:5" x14ac:dyDescent="0.2">
      <c r="E652" s="164"/>
    </row>
    <row r="653" spans="5:5" x14ac:dyDescent="0.2">
      <c r="E653" s="164"/>
    </row>
    <row r="654" spans="5:5" x14ac:dyDescent="0.2">
      <c r="E654" s="164"/>
    </row>
    <row r="655" spans="5:5" x14ac:dyDescent="0.2">
      <c r="E655" s="164"/>
    </row>
    <row r="656" spans="5:5" x14ac:dyDescent="0.2">
      <c r="E656" s="164"/>
    </row>
    <row r="657" spans="5:5" x14ac:dyDescent="0.2">
      <c r="E657" s="164"/>
    </row>
    <row r="658" spans="5:5" x14ac:dyDescent="0.2">
      <c r="E658" s="164"/>
    </row>
    <row r="659" spans="5:5" x14ac:dyDescent="0.2">
      <c r="E659" s="164"/>
    </row>
    <row r="660" spans="5:5" x14ac:dyDescent="0.2">
      <c r="E660" s="164"/>
    </row>
    <row r="661" spans="5:5" x14ac:dyDescent="0.2">
      <c r="E661" s="164"/>
    </row>
    <row r="662" spans="5:5" x14ac:dyDescent="0.2">
      <c r="E662" s="164"/>
    </row>
    <row r="663" spans="5:5" x14ac:dyDescent="0.2">
      <c r="E663" s="164"/>
    </row>
    <row r="664" spans="5:5" x14ac:dyDescent="0.2">
      <c r="E664" s="164"/>
    </row>
    <row r="665" spans="5:5" x14ac:dyDescent="0.2">
      <c r="E665" s="164"/>
    </row>
    <row r="666" spans="5:5" x14ac:dyDescent="0.2">
      <c r="E666" s="164"/>
    </row>
    <row r="667" spans="5:5" x14ac:dyDescent="0.2">
      <c r="E667" s="164"/>
    </row>
    <row r="668" spans="5:5" x14ac:dyDescent="0.2">
      <c r="E668" s="164"/>
    </row>
    <row r="669" spans="5:5" x14ac:dyDescent="0.2">
      <c r="E669" s="164"/>
    </row>
    <row r="670" spans="5:5" x14ac:dyDescent="0.2">
      <c r="E670" s="164"/>
    </row>
    <row r="671" spans="5:5" x14ac:dyDescent="0.2">
      <c r="E671" s="164"/>
    </row>
    <row r="672" spans="5:5" x14ac:dyDescent="0.2">
      <c r="E672" s="164"/>
    </row>
    <row r="673" spans="5:5" x14ac:dyDescent="0.2">
      <c r="E673" s="164"/>
    </row>
    <row r="674" spans="5:5" x14ac:dyDescent="0.2">
      <c r="E674" s="164"/>
    </row>
    <row r="675" spans="5:5" x14ac:dyDescent="0.2">
      <c r="E675" s="164"/>
    </row>
    <row r="676" spans="5:5" x14ac:dyDescent="0.2">
      <c r="E676" s="164"/>
    </row>
    <row r="677" spans="5:5" x14ac:dyDescent="0.2">
      <c r="E677" s="164"/>
    </row>
    <row r="678" spans="5:5" x14ac:dyDescent="0.2">
      <c r="E678" s="164"/>
    </row>
    <row r="679" spans="5:5" x14ac:dyDescent="0.2">
      <c r="E679" s="164"/>
    </row>
    <row r="680" spans="5:5" x14ac:dyDescent="0.2">
      <c r="E680" s="164"/>
    </row>
    <row r="681" spans="5:5" x14ac:dyDescent="0.2">
      <c r="E681" s="164"/>
    </row>
    <row r="682" spans="5:5" x14ac:dyDescent="0.2">
      <c r="E682" s="164"/>
    </row>
    <row r="683" spans="5:5" x14ac:dyDescent="0.2">
      <c r="E683" s="164"/>
    </row>
    <row r="684" spans="5:5" x14ac:dyDescent="0.2">
      <c r="E684" s="164"/>
    </row>
    <row r="685" spans="5:5" x14ac:dyDescent="0.2">
      <c r="E685" s="164"/>
    </row>
    <row r="686" spans="5:5" x14ac:dyDescent="0.2">
      <c r="E686" s="164"/>
    </row>
    <row r="687" spans="5:5" x14ac:dyDescent="0.2">
      <c r="E687" s="164"/>
    </row>
    <row r="688" spans="5:5" x14ac:dyDescent="0.2">
      <c r="E688" s="164"/>
    </row>
    <row r="689" spans="5:5" x14ac:dyDescent="0.2">
      <c r="E689" s="164"/>
    </row>
    <row r="690" spans="5:5" x14ac:dyDescent="0.2">
      <c r="E690" s="164"/>
    </row>
    <row r="691" spans="5:5" x14ac:dyDescent="0.2">
      <c r="E691" s="164"/>
    </row>
    <row r="692" spans="5:5" x14ac:dyDescent="0.2">
      <c r="E692" s="164"/>
    </row>
    <row r="693" spans="5:5" x14ac:dyDescent="0.2">
      <c r="E693" s="164"/>
    </row>
    <row r="694" spans="5:5" x14ac:dyDescent="0.2">
      <c r="E694" s="164"/>
    </row>
    <row r="695" spans="5:5" x14ac:dyDescent="0.2">
      <c r="E695" s="164"/>
    </row>
    <row r="696" spans="5:5" x14ac:dyDescent="0.2">
      <c r="E696" s="164"/>
    </row>
    <row r="697" spans="5:5" x14ac:dyDescent="0.2">
      <c r="E697" s="164"/>
    </row>
    <row r="698" spans="5:5" x14ac:dyDescent="0.2">
      <c r="E698" s="164"/>
    </row>
    <row r="699" spans="5:5" x14ac:dyDescent="0.2">
      <c r="E699" s="164"/>
    </row>
    <row r="700" spans="5:5" x14ac:dyDescent="0.2">
      <c r="E700" s="164"/>
    </row>
    <row r="701" spans="5:5" x14ac:dyDescent="0.2">
      <c r="E701" s="164"/>
    </row>
    <row r="702" spans="5:5" x14ac:dyDescent="0.2">
      <c r="E702" s="164"/>
    </row>
    <row r="703" spans="5:5" x14ac:dyDescent="0.2">
      <c r="E703" s="164"/>
    </row>
    <row r="704" spans="5:5" x14ac:dyDescent="0.2">
      <c r="E704" s="164"/>
    </row>
    <row r="705" spans="5:5" x14ac:dyDescent="0.2">
      <c r="E705" s="164"/>
    </row>
    <row r="706" spans="5:5" x14ac:dyDescent="0.2">
      <c r="E706" s="164"/>
    </row>
    <row r="707" spans="5:5" x14ac:dyDescent="0.2">
      <c r="E707" s="164"/>
    </row>
    <row r="708" spans="5:5" x14ac:dyDescent="0.2">
      <c r="E708" s="164"/>
    </row>
    <row r="709" spans="5:5" x14ac:dyDescent="0.2">
      <c r="E709" s="164"/>
    </row>
    <row r="710" spans="5:5" x14ac:dyDescent="0.2">
      <c r="E710" s="164"/>
    </row>
    <row r="711" spans="5:5" x14ac:dyDescent="0.2">
      <c r="E711" s="164"/>
    </row>
    <row r="712" spans="5:5" x14ac:dyDescent="0.2">
      <c r="E712" s="164"/>
    </row>
    <row r="713" spans="5:5" x14ac:dyDescent="0.2">
      <c r="E713" s="164"/>
    </row>
    <row r="714" spans="5:5" x14ac:dyDescent="0.2">
      <c r="E714" s="164"/>
    </row>
    <row r="715" spans="5:5" x14ac:dyDescent="0.2">
      <c r="E715" s="164"/>
    </row>
    <row r="716" spans="5:5" x14ac:dyDescent="0.2">
      <c r="E716" s="164"/>
    </row>
    <row r="717" spans="5:5" x14ac:dyDescent="0.2">
      <c r="E717" s="164"/>
    </row>
    <row r="718" spans="5:5" x14ac:dyDescent="0.2">
      <c r="E718" s="164"/>
    </row>
    <row r="719" spans="5:5" x14ac:dyDescent="0.2">
      <c r="E719" s="164"/>
    </row>
    <row r="720" spans="5:5" x14ac:dyDescent="0.2">
      <c r="E720" s="164"/>
    </row>
    <row r="721" spans="5:5" x14ac:dyDescent="0.2">
      <c r="E721" s="164"/>
    </row>
    <row r="722" spans="5:5" x14ac:dyDescent="0.2">
      <c r="E722" s="164"/>
    </row>
    <row r="723" spans="5:5" x14ac:dyDescent="0.2">
      <c r="E723" s="164"/>
    </row>
    <row r="724" spans="5:5" x14ac:dyDescent="0.2">
      <c r="E724" s="164"/>
    </row>
    <row r="725" spans="5:5" x14ac:dyDescent="0.2">
      <c r="E725" s="164"/>
    </row>
    <row r="726" spans="5:5" x14ac:dyDescent="0.2">
      <c r="E726" s="164"/>
    </row>
    <row r="727" spans="5:5" x14ac:dyDescent="0.2">
      <c r="E727" s="164"/>
    </row>
    <row r="728" spans="5:5" x14ac:dyDescent="0.2">
      <c r="E728" s="164"/>
    </row>
    <row r="729" spans="5:5" x14ac:dyDescent="0.2">
      <c r="E729" s="164"/>
    </row>
    <row r="730" spans="5:5" x14ac:dyDescent="0.2">
      <c r="E730" s="164"/>
    </row>
    <row r="731" spans="5:5" x14ac:dyDescent="0.2">
      <c r="E731" s="164"/>
    </row>
    <row r="732" spans="5:5" x14ac:dyDescent="0.2">
      <c r="E732" s="164"/>
    </row>
    <row r="733" spans="5:5" x14ac:dyDescent="0.2">
      <c r="E733" s="164"/>
    </row>
    <row r="734" spans="5:5" x14ac:dyDescent="0.2">
      <c r="E734" s="164"/>
    </row>
    <row r="735" spans="5:5" x14ac:dyDescent="0.2">
      <c r="E735" s="164"/>
    </row>
    <row r="736" spans="5:5" x14ac:dyDescent="0.2">
      <c r="E736" s="164"/>
    </row>
    <row r="737" spans="5:5" x14ac:dyDescent="0.2">
      <c r="E737" s="164"/>
    </row>
    <row r="738" spans="5:5" x14ac:dyDescent="0.2">
      <c r="E738" s="164"/>
    </row>
    <row r="739" spans="5:5" x14ac:dyDescent="0.2">
      <c r="E739" s="164"/>
    </row>
    <row r="740" spans="5:5" x14ac:dyDescent="0.2">
      <c r="E740" s="164"/>
    </row>
    <row r="741" spans="5:5" x14ac:dyDescent="0.2">
      <c r="E741" s="164"/>
    </row>
    <row r="742" spans="5:5" x14ac:dyDescent="0.2">
      <c r="E742" s="164"/>
    </row>
    <row r="743" spans="5:5" x14ac:dyDescent="0.2">
      <c r="E743" s="164"/>
    </row>
    <row r="744" spans="5:5" x14ac:dyDescent="0.2">
      <c r="E744" s="164"/>
    </row>
    <row r="745" spans="5:5" x14ac:dyDescent="0.2">
      <c r="E745" s="164"/>
    </row>
    <row r="746" spans="5:5" x14ac:dyDescent="0.2">
      <c r="E746" s="164"/>
    </row>
    <row r="747" spans="5:5" x14ac:dyDescent="0.2">
      <c r="E747" s="164"/>
    </row>
    <row r="748" spans="5:5" x14ac:dyDescent="0.2">
      <c r="E748" s="164"/>
    </row>
    <row r="749" spans="5:5" x14ac:dyDescent="0.2">
      <c r="E749" s="164"/>
    </row>
    <row r="750" spans="5:5" x14ac:dyDescent="0.2">
      <c r="E750" s="164"/>
    </row>
    <row r="751" spans="5:5" x14ac:dyDescent="0.2">
      <c r="E751" s="164"/>
    </row>
    <row r="752" spans="5:5" x14ac:dyDescent="0.2">
      <c r="E752" s="164"/>
    </row>
    <row r="753" spans="5:5" x14ac:dyDescent="0.2">
      <c r="E753" s="164"/>
    </row>
    <row r="754" spans="5:5" x14ac:dyDescent="0.2">
      <c r="E754" s="164"/>
    </row>
    <row r="755" spans="5:5" x14ac:dyDescent="0.2">
      <c r="E755" s="164"/>
    </row>
    <row r="756" spans="5:5" x14ac:dyDescent="0.2">
      <c r="E756" s="164"/>
    </row>
    <row r="757" spans="5:5" x14ac:dyDescent="0.2">
      <c r="E757" s="164"/>
    </row>
    <row r="758" spans="5:5" x14ac:dyDescent="0.2">
      <c r="E758" s="164"/>
    </row>
    <row r="759" spans="5:5" x14ac:dyDescent="0.2">
      <c r="E759" s="164"/>
    </row>
    <row r="760" spans="5:5" x14ac:dyDescent="0.2">
      <c r="E760" s="164"/>
    </row>
    <row r="761" spans="5:5" x14ac:dyDescent="0.2">
      <c r="E761" s="164"/>
    </row>
    <row r="762" spans="5:5" x14ac:dyDescent="0.2">
      <c r="E762" s="164"/>
    </row>
    <row r="763" spans="5:5" x14ac:dyDescent="0.2">
      <c r="E763" s="164"/>
    </row>
    <row r="764" spans="5:5" x14ac:dyDescent="0.2">
      <c r="E764" s="164"/>
    </row>
    <row r="765" spans="5:5" x14ac:dyDescent="0.2">
      <c r="E765" s="164"/>
    </row>
    <row r="766" spans="5:5" x14ac:dyDescent="0.2">
      <c r="E766" s="164"/>
    </row>
    <row r="767" spans="5:5" x14ac:dyDescent="0.2">
      <c r="E767" s="164"/>
    </row>
    <row r="768" spans="5:5" x14ac:dyDescent="0.2">
      <c r="E768" s="164"/>
    </row>
    <row r="769" spans="5:5" x14ac:dyDescent="0.2">
      <c r="E769" s="164"/>
    </row>
    <row r="770" spans="5:5" x14ac:dyDescent="0.2">
      <c r="E770" s="164"/>
    </row>
    <row r="771" spans="5:5" x14ac:dyDescent="0.2">
      <c r="E771" s="164"/>
    </row>
    <row r="772" spans="5:5" x14ac:dyDescent="0.2">
      <c r="E772" s="164"/>
    </row>
    <row r="773" spans="5:5" x14ac:dyDescent="0.2">
      <c r="E773" s="164"/>
    </row>
    <row r="774" spans="5:5" x14ac:dyDescent="0.2">
      <c r="E774" s="164"/>
    </row>
    <row r="775" spans="5:5" x14ac:dyDescent="0.2">
      <c r="E775" s="164"/>
    </row>
    <row r="776" spans="5:5" x14ac:dyDescent="0.2">
      <c r="E776" s="164"/>
    </row>
    <row r="777" spans="5:5" x14ac:dyDescent="0.2">
      <c r="E777" s="164"/>
    </row>
    <row r="778" spans="5:5" x14ac:dyDescent="0.2">
      <c r="E778" s="164"/>
    </row>
    <row r="779" spans="5:5" x14ac:dyDescent="0.2">
      <c r="E779" s="164"/>
    </row>
    <row r="780" spans="5:5" x14ac:dyDescent="0.2">
      <c r="E780" s="164"/>
    </row>
    <row r="781" spans="5:5" x14ac:dyDescent="0.2">
      <c r="E781" s="164"/>
    </row>
    <row r="782" spans="5:5" x14ac:dyDescent="0.2">
      <c r="E782" s="164"/>
    </row>
    <row r="783" spans="5:5" x14ac:dyDescent="0.2">
      <c r="E783" s="164"/>
    </row>
    <row r="784" spans="5:5" x14ac:dyDescent="0.2">
      <c r="E784" s="164"/>
    </row>
    <row r="785" spans="5:5" x14ac:dyDescent="0.2">
      <c r="E785" s="164"/>
    </row>
    <row r="786" spans="5:5" x14ac:dyDescent="0.2">
      <c r="E786" s="164"/>
    </row>
    <row r="787" spans="5:5" x14ac:dyDescent="0.2">
      <c r="E787" s="164"/>
    </row>
    <row r="788" spans="5:5" x14ac:dyDescent="0.2">
      <c r="E788" s="164"/>
    </row>
    <row r="789" spans="5:5" x14ac:dyDescent="0.2">
      <c r="E789" s="164"/>
    </row>
    <row r="790" spans="5:5" x14ac:dyDescent="0.2">
      <c r="E790" s="164"/>
    </row>
    <row r="791" spans="5:5" x14ac:dyDescent="0.2">
      <c r="E791" s="164"/>
    </row>
    <row r="792" spans="5:5" x14ac:dyDescent="0.2">
      <c r="E792" s="164"/>
    </row>
    <row r="793" spans="5:5" x14ac:dyDescent="0.2">
      <c r="E793" s="164"/>
    </row>
    <row r="794" spans="5:5" x14ac:dyDescent="0.2">
      <c r="E794" s="164"/>
    </row>
    <row r="795" spans="5:5" x14ac:dyDescent="0.2">
      <c r="E795" s="164"/>
    </row>
    <row r="796" spans="5:5" x14ac:dyDescent="0.2">
      <c r="E796" s="164"/>
    </row>
    <row r="797" spans="5:5" x14ac:dyDescent="0.2">
      <c r="E797" s="164"/>
    </row>
    <row r="798" spans="5:5" x14ac:dyDescent="0.2">
      <c r="E798" s="164"/>
    </row>
    <row r="799" spans="5:5" x14ac:dyDescent="0.2">
      <c r="E799" s="164"/>
    </row>
    <row r="800" spans="5:5" x14ac:dyDescent="0.2">
      <c r="E800" s="164"/>
    </row>
    <row r="801" spans="5:5" x14ac:dyDescent="0.2">
      <c r="E801" s="164"/>
    </row>
    <row r="802" spans="5:5" x14ac:dyDescent="0.2">
      <c r="E802" s="164"/>
    </row>
    <row r="803" spans="5:5" x14ac:dyDescent="0.2">
      <c r="E803" s="164"/>
    </row>
    <row r="804" spans="5:5" x14ac:dyDescent="0.2">
      <c r="E804" s="164"/>
    </row>
    <row r="805" spans="5:5" x14ac:dyDescent="0.2">
      <c r="E805" s="164"/>
    </row>
    <row r="806" spans="5:5" x14ac:dyDescent="0.2">
      <c r="E806" s="164"/>
    </row>
    <row r="807" spans="5:5" x14ac:dyDescent="0.2">
      <c r="E807" s="164"/>
    </row>
    <row r="808" spans="5:5" x14ac:dyDescent="0.2">
      <c r="E808" s="164"/>
    </row>
    <row r="809" spans="5:5" x14ac:dyDescent="0.2">
      <c r="E809" s="164"/>
    </row>
    <row r="810" spans="5:5" x14ac:dyDescent="0.2">
      <c r="E810" s="164"/>
    </row>
    <row r="811" spans="5:5" x14ac:dyDescent="0.2">
      <c r="E811" s="164"/>
    </row>
    <row r="812" spans="5:5" x14ac:dyDescent="0.2">
      <c r="E812" s="164"/>
    </row>
    <row r="813" spans="5:5" x14ac:dyDescent="0.2">
      <c r="E813" s="164"/>
    </row>
    <row r="814" spans="5:5" x14ac:dyDescent="0.2">
      <c r="E814" s="164"/>
    </row>
    <row r="815" spans="5:5" x14ac:dyDescent="0.2">
      <c r="E815" s="164"/>
    </row>
    <row r="816" spans="5:5" x14ac:dyDescent="0.2">
      <c r="E816" s="164"/>
    </row>
    <row r="817" spans="5:5" x14ac:dyDescent="0.2">
      <c r="E817" s="164"/>
    </row>
    <row r="818" spans="5:5" x14ac:dyDescent="0.2">
      <c r="E818" s="164"/>
    </row>
    <row r="819" spans="5:5" x14ac:dyDescent="0.2">
      <c r="E819" s="164"/>
    </row>
    <row r="820" spans="5:5" x14ac:dyDescent="0.2">
      <c r="E820" s="164"/>
    </row>
    <row r="821" spans="5:5" x14ac:dyDescent="0.2">
      <c r="E821" s="164"/>
    </row>
    <row r="822" spans="5:5" x14ac:dyDescent="0.2">
      <c r="E822" s="164"/>
    </row>
    <row r="823" spans="5:5" x14ac:dyDescent="0.2">
      <c r="E823" s="164"/>
    </row>
    <row r="824" spans="5:5" x14ac:dyDescent="0.2">
      <c r="E824" s="164"/>
    </row>
    <row r="825" spans="5:5" x14ac:dyDescent="0.2">
      <c r="E825" s="164"/>
    </row>
    <row r="826" spans="5:5" x14ac:dyDescent="0.2">
      <c r="E826" s="164"/>
    </row>
    <row r="827" spans="5:5" x14ac:dyDescent="0.2">
      <c r="E827" s="164"/>
    </row>
    <row r="828" spans="5:5" x14ac:dyDescent="0.2">
      <c r="E828" s="164"/>
    </row>
    <row r="829" spans="5:5" x14ac:dyDescent="0.2">
      <c r="E829" s="164"/>
    </row>
    <row r="830" spans="5:5" x14ac:dyDescent="0.2">
      <c r="E830" s="164"/>
    </row>
    <row r="831" spans="5:5" x14ac:dyDescent="0.2">
      <c r="E831" s="164"/>
    </row>
    <row r="832" spans="5:5" x14ac:dyDescent="0.2">
      <c r="E832" s="164"/>
    </row>
    <row r="833" spans="5:5" x14ac:dyDescent="0.2">
      <c r="E833" s="164"/>
    </row>
    <row r="834" spans="5:5" x14ac:dyDescent="0.2">
      <c r="E834" s="164"/>
    </row>
    <row r="835" spans="5:5" x14ac:dyDescent="0.2">
      <c r="E835" s="164"/>
    </row>
    <row r="836" spans="5:5" x14ac:dyDescent="0.2">
      <c r="E836" s="164"/>
    </row>
    <row r="837" spans="5:5" x14ac:dyDescent="0.2">
      <c r="E837" s="164"/>
    </row>
    <row r="838" spans="5:5" x14ac:dyDescent="0.2">
      <c r="E838" s="164"/>
    </row>
    <row r="839" spans="5:5" x14ac:dyDescent="0.2">
      <c r="E839" s="164"/>
    </row>
    <row r="840" spans="5:5" x14ac:dyDescent="0.2">
      <c r="E840" s="164"/>
    </row>
    <row r="841" spans="5:5" x14ac:dyDescent="0.2">
      <c r="E841" s="164"/>
    </row>
    <row r="842" spans="5:5" x14ac:dyDescent="0.2">
      <c r="E842" s="164"/>
    </row>
    <row r="843" spans="5:5" x14ac:dyDescent="0.2">
      <c r="E843" s="164"/>
    </row>
    <row r="844" spans="5:5" x14ac:dyDescent="0.2">
      <c r="E844" s="164"/>
    </row>
    <row r="845" spans="5:5" x14ac:dyDescent="0.2">
      <c r="E845" s="164"/>
    </row>
    <row r="846" spans="5:5" x14ac:dyDescent="0.2">
      <c r="E846" s="164"/>
    </row>
    <row r="847" spans="5:5" x14ac:dyDescent="0.2">
      <c r="E847" s="164"/>
    </row>
    <row r="848" spans="5:5" x14ac:dyDescent="0.2">
      <c r="E848" s="164"/>
    </row>
    <row r="849" spans="5:5" x14ac:dyDescent="0.2">
      <c r="E849" s="164"/>
    </row>
    <row r="850" spans="5:5" x14ac:dyDescent="0.2">
      <c r="E850" s="164"/>
    </row>
    <row r="851" spans="5:5" x14ac:dyDescent="0.2">
      <c r="E851" s="164"/>
    </row>
    <row r="852" spans="5:5" x14ac:dyDescent="0.2">
      <c r="E852" s="164"/>
    </row>
    <row r="853" spans="5:5" x14ac:dyDescent="0.2">
      <c r="E853" s="164"/>
    </row>
    <row r="854" spans="5:5" x14ac:dyDescent="0.2">
      <c r="E854" s="164"/>
    </row>
    <row r="855" spans="5:5" x14ac:dyDescent="0.2">
      <c r="E855" s="164"/>
    </row>
    <row r="856" spans="5:5" x14ac:dyDescent="0.2">
      <c r="E856" s="164"/>
    </row>
    <row r="857" spans="5:5" x14ac:dyDescent="0.2">
      <c r="E857" s="164"/>
    </row>
    <row r="858" spans="5:5" x14ac:dyDescent="0.2">
      <c r="E858" s="164"/>
    </row>
    <row r="859" spans="5:5" x14ac:dyDescent="0.2">
      <c r="E859" s="164"/>
    </row>
    <row r="860" spans="5:5" x14ac:dyDescent="0.2">
      <c r="E860" s="164"/>
    </row>
    <row r="861" spans="5:5" x14ac:dyDescent="0.2">
      <c r="E861" s="164"/>
    </row>
    <row r="862" spans="5:5" x14ac:dyDescent="0.2">
      <c r="E862" s="164"/>
    </row>
    <row r="863" spans="5:5" x14ac:dyDescent="0.2">
      <c r="E863" s="164"/>
    </row>
    <row r="864" spans="5:5" x14ac:dyDescent="0.2">
      <c r="E864" s="164"/>
    </row>
    <row r="865" spans="5:5" x14ac:dyDescent="0.2">
      <c r="E865" s="164"/>
    </row>
    <row r="866" spans="5:5" x14ac:dyDescent="0.2">
      <c r="E866" s="164"/>
    </row>
    <row r="867" spans="5:5" x14ac:dyDescent="0.2">
      <c r="E867" s="164"/>
    </row>
    <row r="868" spans="5:5" x14ac:dyDescent="0.2">
      <c r="E868" s="164"/>
    </row>
    <row r="869" spans="5:5" x14ac:dyDescent="0.2">
      <c r="E869" s="164"/>
    </row>
    <row r="870" spans="5:5" x14ac:dyDescent="0.2">
      <c r="E870" s="164"/>
    </row>
    <row r="871" spans="5:5" x14ac:dyDescent="0.2">
      <c r="E871" s="164"/>
    </row>
    <row r="872" spans="5:5" x14ac:dyDescent="0.2">
      <c r="E872" s="164"/>
    </row>
    <row r="873" spans="5:5" x14ac:dyDescent="0.2">
      <c r="E873" s="164"/>
    </row>
    <row r="874" spans="5:5" x14ac:dyDescent="0.2">
      <c r="E874" s="164"/>
    </row>
    <row r="875" spans="5:5" x14ac:dyDescent="0.2">
      <c r="E875" s="164"/>
    </row>
    <row r="876" spans="5:5" x14ac:dyDescent="0.2">
      <c r="E876" s="164"/>
    </row>
    <row r="877" spans="5:5" x14ac:dyDescent="0.2">
      <c r="E877" s="164"/>
    </row>
    <row r="878" spans="5:5" x14ac:dyDescent="0.2">
      <c r="E878" s="164"/>
    </row>
    <row r="879" spans="5:5" x14ac:dyDescent="0.2">
      <c r="E879" s="164"/>
    </row>
    <row r="880" spans="5:5" x14ac:dyDescent="0.2">
      <c r="E880" s="164"/>
    </row>
    <row r="881" spans="5:5" x14ac:dyDescent="0.2">
      <c r="E881" s="164"/>
    </row>
    <row r="882" spans="5:5" x14ac:dyDescent="0.2">
      <c r="E882" s="164"/>
    </row>
    <row r="883" spans="5:5" x14ac:dyDescent="0.2">
      <c r="E883" s="164"/>
    </row>
    <row r="884" spans="5:5" x14ac:dyDescent="0.2">
      <c r="E884" s="164"/>
    </row>
    <row r="885" spans="5:5" x14ac:dyDescent="0.2">
      <c r="E885" s="164"/>
    </row>
    <row r="886" spans="5:5" x14ac:dyDescent="0.2">
      <c r="E886" s="164"/>
    </row>
    <row r="887" spans="5:5" x14ac:dyDescent="0.2">
      <c r="E887" s="164"/>
    </row>
    <row r="888" spans="5:5" x14ac:dyDescent="0.2">
      <c r="E888" s="164"/>
    </row>
    <row r="889" spans="5:5" x14ac:dyDescent="0.2">
      <c r="E889" s="164"/>
    </row>
    <row r="890" spans="5:5" x14ac:dyDescent="0.2">
      <c r="E890" s="164"/>
    </row>
    <row r="891" spans="5:5" x14ac:dyDescent="0.2">
      <c r="E891" s="164"/>
    </row>
    <row r="892" spans="5:5" x14ac:dyDescent="0.2">
      <c r="E892" s="164"/>
    </row>
    <row r="893" spans="5:5" x14ac:dyDescent="0.2">
      <c r="E893" s="164"/>
    </row>
    <row r="894" spans="5:5" x14ac:dyDescent="0.2">
      <c r="E894" s="164"/>
    </row>
    <row r="895" spans="5:5" x14ac:dyDescent="0.2">
      <c r="E895" s="164"/>
    </row>
    <row r="896" spans="5:5" x14ac:dyDescent="0.2">
      <c r="E896" s="164"/>
    </row>
    <row r="897" spans="5:5" x14ac:dyDescent="0.2">
      <c r="E897" s="164"/>
    </row>
    <row r="898" spans="5:5" x14ac:dyDescent="0.2">
      <c r="E898" s="164"/>
    </row>
    <row r="899" spans="5:5" x14ac:dyDescent="0.2">
      <c r="E899" s="164"/>
    </row>
    <row r="900" spans="5:5" x14ac:dyDescent="0.2">
      <c r="E900" s="164"/>
    </row>
    <row r="901" spans="5:5" x14ac:dyDescent="0.2">
      <c r="E901" s="164"/>
    </row>
    <row r="902" spans="5:5" x14ac:dyDescent="0.2">
      <c r="E902" s="164"/>
    </row>
    <row r="903" spans="5:5" x14ac:dyDescent="0.2">
      <c r="E903" s="164"/>
    </row>
    <row r="904" spans="5:5" x14ac:dyDescent="0.2">
      <c r="E904" s="164"/>
    </row>
    <row r="905" spans="5:5" x14ac:dyDescent="0.2">
      <c r="E905" s="164"/>
    </row>
    <row r="906" spans="5:5" x14ac:dyDescent="0.2">
      <c r="E906" s="164"/>
    </row>
    <row r="907" spans="5:5" x14ac:dyDescent="0.2">
      <c r="E907" s="164"/>
    </row>
    <row r="908" spans="5:5" x14ac:dyDescent="0.2">
      <c r="E908" s="164"/>
    </row>
    <row r="909" spans="5:5" x14ac:dyDescent="0.2">
      <c r="E909" s="164"/>
    </row>
    <row r="910" spans="5:5" x14ac:dyDescent="0.2">
      <c r="E910" s="164"/>
    </row>
    <row r="911" spans="5:5" x14ac:dyDescent="0.2">
      <c r="E911" s="164"/>
    </row>
    <row r="912" spans="5:5" x14ac:dyDescent="0.2">
      <c r="E912" s="164"/>
    </row>
    <row r="913" spans="5:5" x14ac:dyDescent="0.2">
      <c r="E913" s="164"/>
    </row>
    <row r="914" spans="5:5" x14ac:dyDescent="0.2">
      <c r="E914" s="164"/>
    </row>
    <row r="915" spans="5:5" x14ac:dyDescent="0.2">
      <c r="E915" s="164"/>
    </row>
    <row r="916" spans="5:5" x14ac:dyDescent="0.2">
      <c r="E916" s="164"/>
    </row>
    <row r="917" spans="5:5" x14ac:dyDescent="0.2">
      <c r="E917" s="164"/>
    </row>
    <row r="918" spans="5:5" x14ac:dyDescent="0.2">
      <c r="E918" s="164"/>
    </row>
    <row r="919" spans="5:5" x14ac:dyDescent="0.2">
      <c r="E919" s="164"/>
    </row>
    <row r="920" spans="5:5" x14ac:dyDescent="0.2">
      <c r="E920" s="164"/>
    </row>
    <row r="921" spans="5:5" x14ac:dyDescent="0.2">
      <c r="E921" s="164"/>
    </row>
    <row r="922" spans="5:5" x14ac:dyDescent="0.2">
      <c r="E922" s="164"/>
    </row>
    <row r="923" spans="5:5" x14ac:dyDescent="0.2">
      <c r="E923" s="164"/>
    </row>
    <row r="924" spans="5:5" x14ac:dyDescent="0.2">
      <c r="E924" s="164"/>
    </row>
    <row r="925" spans="5:5" x14ac:dyDescent="0.2">
      <c r="E925" s="164"/>
    </row>
    <row r="926" spans="5:5" x14ac:dyDescent="0.2">
      <c r="E926" s="164"/>
    </row>
    <row r="927" spans="5:5" x14ac:dyDescent="0.2">
      <c r="E927" s="164"/>
    </row>
    <row r="928" spans="5:5" x14ac:dyDescent="0.2">
      <c r="E928" s="164"/>
    </row>
    <row r="929" spans="5:5" x14ac:dyDescent="0.2">
      <c r="E929" s="164"/>
    </row>
    <row r="930" spans="5:5" x14ac:dyDescent="0.2">
      <c r="E930" s="164"/>
    </row>
    <row r="931" spans="5:5" x14ac:dyDescent="0.2">
      <c r="E931" s="164"/>
    </row>
    <row r="932" spans="5:5" x14ac:dyDescent="0.2">
      <c r="E932" s="164"/>
    </row>
    <row r="933" spans="5:5" x14ac:dyDescent="0.2">
      <c r="E933" s="164"/>
    </row>
    <row r="934" spans="5:5" x14ac:dyDescent="0.2">
      <c r="E934" s="164"/>
    </row>
    <row r="935" spans="5:5" x14ac:dyDescent="0.2">
      <c r="E935" s="164"/>
    </row>
    <row r="936" spans="5:5" x14ac:dyDescent="0.2">
      <c r="E936" s="164"/>
    </row>
    <row r="937" spans="5:5" x14ac:dyDescent="0.2">
      <c r="E937" s="164"/>
    </row>
    <row r="938" spans="5:5" x14ac:dyDescent="0.2">
      <c r="E938" s="164"/>
    </row>
    <row r="939" spans="5:5" x14ac:dyDescent="0.2">
      <c r="E939" s="164"/>
    </row>
    <row r="940" spans="5:5" x14ac:dyDescent="0.2">
      <c r="E940" s="164"/>
    </row>
    <row r="941" spans="5:5" x14ac:dyDescent="0.2">
      <c r="E941" s="164"/>
    </row>
    <row r="942" spans="5:5" x14ac:dyDescent="0.2">
      <c r="E942" s="164"/>
    </row>
    <row r="943" spans="5:5" x14ac:dyDescent="0.2">
      <c r="E943" s="164"/>
    </row>
    <row r="944" spans="5:5" x14ac:dyDescent="0.2">
      <c r="E944" s="164"/>
    </row>
    <row r="945" spans="5:5" x14ac:dyDescent="0.2">
      <c r="E945" s="164"/>
    </row>
    <row r="946" spans="5:5" x14ac:dyDescent="0.2">
      <c r="E946" s="164"/>
    </row>
    <row r="947" spans="5:5" x14ac:dyDescent="0.2">
      <c r="E947" s="164"/>
    </row>
    <row r="948" spans="5:5" x14ac:dyDescent="0.2">
      <c r="E948" s="164"/>
    </row>
    <row r="949" spans="5:5" x14ac:dyDescent="0.2">
      <c r="E949" s="164"/>
    </row>
    <row r="950" spans="5:5" x14ac:dyDescent="0.2">
      <c r="E950" s="164"/>
    </row>
    <row r="951" spans="5:5" x14ac:dyDescent="0.2">
      <c r="E951" s="164"/>
    </row>
    <row r="952" spans="5:5" x14ac:dyDescent="0.2">
      <c r="E952" s="164"/>
    </row>
    <row r="953" spans="5:5" x14ac:dyDescent="0.2">
      <c r="E953" s="164"/>
    </row>
    <row r="954" spans="5:5" x14ac:dyDescent="0.2">
      <c r="E954" s="164"/>
    </row>
    <row r="955" spans="5:5" x14ac:dyDescent="0.2">
      <c r="E955" s="164"/>
    </row>
    <row r="956" spans="5:5" x14ac:dyDescent="0.2">
      <c r="E956" s="164"/>
    </row>
    <row r="957" spans="5:5" x14ac:dyDescent="0.2">
      <c r="E957" s="164"/>
    </row>
    <row r="958" spans="5:5" x14ac:dyDescent="0.2">
      <c r="E958" s="164"/>
    </row>
    <row r="959" spans="5:5" x14ac:dyDescent="0.2">
      <c r="E959" s="164"/>
    </row>
    <row r="960" spans="5:5" x14ac:dyDescent="0.2">
      <c r="E960" s="164"/>
    </row>
    <row r="961" spans="5:5" x14ac:dyDescent="0.2">
      <c r="E961" s="164"/>
    </row>
    <row r="962" spans="5:5" x14ac:dyDescent="0.2">
      <c r="E962" s="164"/>
    </row>
    <row r="963" spans="5:5" x14ac:dyDescent="0.2">
      <c r="E963" s="164"/>
    </row>
    <row r="964" spans="5:5" x14ac:dyDescent="0.2">
      <c r="E964" s="164"/>
    </row>
    <row r="965" spans="5:5" x14ac:dyDescent="0.2">
      <c r="E965" s="164"/>
    </row>
    <row r="966" spans="5:5" x14ac:dyDescent="0.2">
      <c r="E966" s="164"/>
    </row>
    <row r="967" spans="5:5" x14ac:dyDescent="0.2">
      <c r="E967" s="164"/>
    </row>
    <row r="968" spans="5:5" x14ac:dyDescent="0.2">
      <c r="E968" s="164"/>
    </row>
    <row r="969" spans="5:5" x14ac:dyDescent="0.2">
      <c r="E969" s="164"/>
    </row>
    <row r="970" spans="5:5" x14ac:dyDescent="0.2">
      <c r="E970" s="164"/>
    </row>
    <row r="971" spans="5:5" x14ac:dyDescent="0.2">
      <c r="E971" s="164"/>
    </row>
    <row r="972" spans="5:5" x14ac:dyDescent="0.2">
      <c r="E972" s="164"/>
    </row>
    <row r="973" spans="5:5" x14ac:dyDescent="0.2">
      <c r="E973" s="164"/>
    </row>
    <row r="974" spans="5:5" x14ac:dyDescent="0.2">
      <c r="E974" s="164"/>
    </row>
    <row r="975" spans="5:5" x14ac:dyDescent="0.2">
      <c r="E975" s="164"/>
    </row>
    <row r="976" spans="5:5" x14ac:dyDescent="0.2">
      <c r="E976" s="164"/>
    </row>
    <row r="977" spans="5:5" x14ac:dyDescent="0.2">
      <c r="E977" s="164"/>
    </row>
    <row r="978" spans="5:5" x14ac:dyDescent="0.2">
      <c r="E978" s="164"/>
    </row>
    <row r="979" spans="5:5" x14ac:dyDescent="0.2">
      <c r="E979" s="164"/>
    </row>
    <row r="980" spans="5:5" x14ac:dyDescent="0.2">
      <c r="E980" s="164"/>
    </row>
    <row r="981" spans="5:5" x14ac:dyDescent="0.2">
      <c r="E981" s="164"/>
    </row>
    <row r="982" spans="5:5" x14ac:dyDescent="0.2">
      <c r="E982" s="164"/>
    </row>
    <row r="983" spans="5:5" x14ac:dyDescent="0.2">
      <c r="E983" s="164"/>
    </row>
    <row r="984" spans="5:5" x14ac:dyDescent="0.2">
      <c r="E984" s="164"/>
    </row>
    <row r="985" spans="5:5" x14ac:dyDescent="0.2">
      <c r="E985" s="164"/>
    </row>
    <row r="986" spans="5:5" x14ac:dyDescent="0.2">
      <c r="E986" s="164"/>
    </row>
    <row r="987" spans="5:5" x14ac:dyDescent="0.2">
      <c r="E987" s="164"/>
    </row>
    <row r="988" spans="5:5" x14ac:dyDescent="0.2">
      <c r="E988" s="164"/>
    </row>
    <row r="989" spans="5:5" x14ac:dyDescent="0.2">
      <c r="E989" s="164"/>
    </row>
    <row r="990" spans="5:5" x14ac:dyDescent="0.2">
      <c r="E990" s="164"/>
    </row>
    <row r="991" spans="5:5" x14ac:dyDescent="0.2">
      <c r="E991" s="164"/>
    </row>
    <row r="992" spans="5:5" x14ac:dyDescent="0.2">
      <c r="E992" s="164"/>
    </row>
    <row r="993" spans="5:5" x14ac:dyDescent="0.2">
      <c r="E993" s="164"/>
    </row>
    <row r="994" spans="5:5" x14ac:dyDescent="0.2">
      <c r="E994" s="164"/>
    </row>
    <row r="995" spans="5:5" x14ac:dyDescent="0.2">
      <c r="E995" s="164"/>
    </row>
    <row r="996" spans="5:5" x14ac:dyDescent="0.2">
      <c r="E996" s="164"/>
    </row>
    <row r="997" spans="5:5" x14ac:dyDescent="0.2">
      <c r="E997" s="164"/>
    </row>
    <row r="998" spans="5:5" x14ac:dyDescent="0.2">
      <c r="E998" s="164"/>
    </row>
    <row r="999" spans="5:5" x14ac:dyDescent="0.2">
      <c r="E999" s="164"/>
    </row>
    <row r="1000" spans="5:5" x14ac:dyDescent="0.2">
      <c r="E1000" s="164"/>
    </row>
    <row r="1001" spans="5:5" x14ac:dyDescent="0.2">
      <c r="E1001" s="164"/>
    </row>
    <row r="1002" spans="5:5" x14ac:dyDescent="0.2">
      <c r="E1002" s="164"/>
    </row>
    <row r="1003" spans="5:5" x14ac:dyDescent="0.2">
      <c r="E1003" s="164"/>
    </row>
    <row r="1004" spans="5:5" x14ac:dyDescent="0.2">
      <c r="E1004" s="164"/>
    </row>
    <row r="1005" spans="5:5" x14ac:dyDescent="0.2">
      <c r="E1005" s="164"/>
    </row>
    <row r="1006" spans="5:5" x14ac:dyDescent="0.2">
      <c r="E1006" s="164"/>
    </row>
    <row r="1007" spans="5:5" x14ac:dyDescent="0.2">
      <c r="E1007" s="164"/>
    </row>
    <row r="1008" spans="5:5" x14ac:dyDescent="0.2">
      <c r="E1008" s="164"/>
    </row>
    <row r="1009" spans="5:5" x14ac:dyDescent="0.2">
      <c r="E1009" s="164"/>
    </row>
    <row r="1010" spans="5:5" x14ac:dyDescent="0.2">
      <c r="E1010" s="164"/>
    </row>
    <row r="1011" spans="5:5" x14ac:dyDescent="0.2">
      <c r="E1011" s="164"/>
    </row>
    <row r="1012" spans="5:5" x14ac:dyDescent="0.2">
      <c r="E1012" s="164"/>
    </row>
    <row r="1013" spans="5:5" x14ac:dyDescent="0.2">
      <c r="E1013" s="164"/>
    </row>
    <row r="1014" spans="5:5" x14ac:dyDescent="0.2">
      <c r="E1014" s="164"/>
    </row>
    <row r="1015" spans="5:5" x14ac:dyDescent="0.2">
      <c r="E1015" s="164"/>
    </row>
    <row r="1016" spans="5:5" x14ac:dyDescent="0.2">
      <c r="E1016" s="164"/>
    </row>
    <row r="1017" spans="5:5" x14ac:dyDescent="0.2">
      <c r="E1017" s="164"/>
    </row>
    <row r="1018" spans="5:5" x14ac:dyDescent="0.2">
      <c r="E1018" s="164"/>
    </row>
    <row r="1019" spans="5:5" x14ac:dyDescent="0.2">
      <c r="E1019" s="164"/>
    </row>
    <row r="1020" spans="5:5" x14ac:dyDescent="0.2">
      <c r="E1020" s="164"/>
    </row>
    <row r="1021" spans="5:5" x14ac:dyDescent="0.2">
      <c r="E1021" s="164"/>
    </row>
    <row r="1022" spans="5:5" x14ac:dyDescent="0.2">
      <c r="E1022" s="164"/>
    </row>
    <row r="1023" spans="5:5" x14ac:dyDescent="0.2">
      <c r="E1023" s="164"/>
    </row>
    <row r="1024" spans="5:5" x14ac:dyDescent="0.2">
      <c r="E1024" s="164"/>
    </row>
    <row r="1025" spans="5:5" x14ac:dyDescent="0.2">
      <c r="E1025" s="164"/>
    </row>
    <row r="1026" spans="5:5" x14ac:dyDescent="0.2">
      <c r="E1026" s="164"/>
    </row>
    <row r="1027" spans="5:5" x14ac:dyDescent="0.2">
      <c r="E1027" s="164"/>
    </row>
    <row r="1028" spans="5:5" x14ac:dyDescent="0.2">
      <c r="E1028" s="164"/>
    </row>
    <row r="1029" spans="5:5" x14ac:dyDescent="0.2">
      <c r="E1029" s="164"/>
    </row>
    <row r="1030" spans="5:5" x14ac:dyDescent="0.2">
      <c r="E1030" s="164"/>
    </row>
    <row r="1031" spans="5:5" x14ac:dyDescent="0.2">
      <c r="E1031" s="164"/>
    </row>
    <row r="1032" spans="5:5" x14ac:dyDescent="0.2">
      <c r="E1032" s="164"/>
    </row>
    <row r="1033" spans="5:5" x14ac:dyDescent="0.2">
      <c r="E1033" s="164"/>
    </row>
    <row r="1034" spans="5:5" x14ac:dyDescent="0.2">
      <c r="E1034" s="164"/>
    </row>
    <row r="1035" spans="5:5" x14ac:dyDescent="0.2">
      <c r="E1035" s="164"/>
    </row>
    <row r="1036" spans="5:5" x14ac:dyDescent="0.2">
      <c r="E1036" s="164"/>
    </row>
    <row r="1037" spans="5:5" x14ac:dyDescent="0.2">
      <c r="E1037" s="164"/>
    </row>
    <row r="1038" spans="5:5" x14ac:dyDescent="0.2">
      <c r="E1038" s="164"/>
    </row>
    <row r="1039" spans="5:5" x14ac:dyDescent="0.2">
      <c r="E1039" s="164"/>
    </row>
    <row r="1040" spans="5:5" x14ac:dyDescent="0.2">
      <c r="E1040" s="164"/>
    </row>
    <row r="1041" spans="5:5" x14ac:dyDescent="0.2">
      <c r="E1041" s="164"/>
    </row>
    <row r="1042" spans="5:5" x14ac:dyDescent="0.2">
      <c r="E1042" s="164"/>
    </row>
    <row r="1043" spans="5:5" x14ac:dyDescent="0.2">
      <c r="E1043" s="164"/>
    </row>
    <row r="1044" spans="5:5" x14ac:dyDescent="0.2">
      <c r="E1044" s="164"/>
    </row>
    <row r="1045" spans="5:5" x14ac:dyDescent="0.2">
      <c r="E1045" s="164"/>
    </row>
    <row r="1046" spans="5:5" x14ac:dyDescent="0.2">
      <c r="E1046" s="164"/>
    </row>
    <row r="1047" spans="5:5" x14ac:dyDescent="0.2">
      <c r="E1047" s="164"/>
    </row>
    <row r="1048" spans="5:5" x14ac:dyDescent="0.2">
      <c r="E1048" s="164"/>
    </row>
    <row r="1049" spans="5:5" x14ac:dyDescent="0.2">
      <c r="E1049" s="164"/>
    </row>
    <row r="1050" spans="5:5" x14ac:dyDescent="0.2">
      <c r="E1050" s="164"/>
    </row>
    <row r="1051" spans="5:5" x14ac:dyDescent="0.2">
      <c r="E1051" s="164"/>
    </row>
    <row r="1052" spans="5:5" x14ac:dyDescent="0.2">
      <c r="E1052" s="164"/>
    </row>
    <row r="1053" spans="5:5" x14ac:dyDescent="0.2">
      <c r="E1053" s="164"/>
    </row>
    <row r="1054" spans="5:5" x14ac:dyDescent="0.2">
      <c r="E1054" s="164"/>
    </row>
    <row r="1055" spans="5:5" x14ac:dyDescent="0.2">
      <c r="E1055" s="164"/>
    </row>
    <row r="1056" spans="5:5" x14ac:dyDescent="0.2">
      <c r="E1056" s="164"/>
    </row>
  </sheetData>
  <mergeCells count="1">
    <mergeCell ref="A1:E1"/>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84"/>
  <sheetViews>
    <sheetView topLeftCell="A37" zoomScale="85" zoomScaleNormal="85" workbookViewId="0">
      <selection activeCell="C57" sqref="C57"/>
    </sheetView>
  </sheetViews>
  <sheetFormatPr defaultColWidth="8.625" defaultRowHeight="15.75" x14ac:dyDescent="0.25"/>
  <cols>
    <col min="1" max="1" width="5.625" style="457" customWidth="1"/>
    <col min="2" max="2" width="7" style="3" customWidth="1"/>
    <col min="3" max="3" width="9.125" style="3" bestFit="1" customWidth="1"/>
    <col min="4" max="4" width="7.625" style="3" bestFit="1" customWidth="1"/>
    <col min="5" max="5" width="28.625" style="7" customWidth="1"/>
    <col min="6" max="6" width="18.375" style="445" customWidth="1"/>
    <col min="7" max="7" width="58" style="446" customWidth="1"/>
    <col min="8" max="16384" width="8.625" style="3"/>
  </cols>
  <sheetData>
    <row r="1" spans="1:7" x14ac:dyDescent="0.25">
      <c r="A1" s="445"/>
      <c r="B1" s="443"/>
      <c r="C1" s="443"/>
      <c r="D1" s="443"/>
      <c r="E1" s="444"/>
    </row>
    <row r="2" spans="1:7" x14ac:dyDescent="0.25">
      <c r="A2" s="445"/>
      <c r="B2" s="443" t="s">
        <v>1654</v>
      </c>
      <c r="C2" s="443"/>
      <c r="D2" s="443"/>
      <c r="E2" s="444"/>
    </row>
    <row r="3" spans="1:7" x14ac:dyDescent="0.25">
      <c r="A3" s="445"/>
      <c r="B3" s="443"/>
      <c r="C3" s="443"/>
      <c r="D3" s="443"/>
      <c r="E3" s="444"/>
    </row>
    <row r="4" spans="1:7" s="452" customFormat="1" x14ac:dyDescent="0.25">
      <c r="A4" s="447"/>
      <c r="B4" s="448" t="s">
        <v>1655</v>
      </c>
      <c r="C4" s="449"/>
      <c r="D4" s="449"/>
      <c r="E4" s="450"/>
      <c r="F4" s="447"/>
      <c r="G4" s="451"/>
    </row>
    <row r="5" spans="1:7" x14ac:dyDescent="0.25">
      <c r="A5" s="445"/>
      <c r="B5" s="443"/>
      <c r="C5" s="443"/>
      <c r="D5" s="443"/>
      <c r="E5" s="444"/>
    </row>
    <row r="6" spans="1:7" ht="26.25" x14ac:dyDescent="0.25">
      <c r="A6" s="445"/>
      <c r="B6" s="443" t="s">
        <v>1656</v>
      </c>
      <c r="C6" s="443" t="s">
        <v>1657</v>
      </c>
      <c r="D6" s="443" t="s">
        <v>0</v>
      </c>
      <c r="E6" s="444" t="s">
        <v>1658</v>
      </c>
      <c r="F6" s="445" t="s">
        <v>1659</v>
      </c>
      <c r="G6" s="446" t="s">
        <v>1660</v>
      </c>
    </row>
    <row r="7" spans="1:7" x14ac:dyDescent="0.25">
      <c r="A7" s="445"/>
      <c r="B7" s="443" t="s">
        <v>1656</v>
      </c>
      <c r="C7" s="443" t="s">
        <v>1661</v>
      </c>
      <c r="D7" s="443" t="s">
        <v>0</v>
      </c>
      <c r="E7" s="444" t="s">
        <v>1662</v>
      </c>
      <c r="F7" s="445" t="s">
        <v>1659</v>
      </c>
      <c r="G7" s="446" t="s">
        <v>1663</v>
      </c>
    </row>
    <row r="8" spans="1:7" x14ac:dyDescent="0.25">
      <c r="A8" s="445"/>
      <c r="B8" s="443"/>
      <c r="C8" s="443"/>
      <c r="D8" s="443"/>
      <c r="E8" s="444"/>
    </row>
    <row r="9" spans="1:7" ht="26.25" x14ac:dyDescent="0.25">
      <c r="A9" s="445"/>
      <c r="B9" s="443" t="s">
        <v>1656</v>
      </c>
      <c r="C9" s="443" t="s">
        <v>1664</v>
      </c>
      <c r="D9" s="443" t="s">
        <v>0</v>
      </c>
      <c r="E9" s="444" t="s">
        <v>1665</v>
      </c>
      <c r="F9" s="445" t="s">
        <v>1659</v>
      </c>
      <c r="G9" s="446" t="s">
        <v>1666</v>
      </c>
    </row>
    <row r="10" spans="1:7" x14ac:dyDescent="0.25">
      <c r="A10" s="445"/>
      <c r="B10" s="443" t="s">
        <v>1656</v>
      </c>
      <c r="C10" s="443" t="s">
        <v>1667</v>
      </c>
      <c r="D10" s="443" t="s">
        <v>0</v>
      </c>
      <c r="E10" s="444" t="s">
        <v>1668</v>
      </c>
      <c r="F10" s="445" t="s">
        <v>1659</v>
      </c>
      <c r="G10" s="446" t="s">
        <v>1669</v>
      </c>
    </row>
    <row r="11" spans="1:7" x14ac:dyDescent="0.25">
      <c r="A11" s="445"/>
      <c r="B11" s="443"/>
      <c r="C11" s="443"/>
      <c r="D11" s="443"/>
      <c r="E11" s="444"/>
    </row>
    <row r="12" spans="1:7" x14ac:dyDescent="0.25">
      <c r="A12" s="445"/>
      <c r="B12" s="443" t="s">
        <v>1656</v>
      </c>
      <c r="C12" s="443" t="s">
        <v>1670</v>
      </c>
      <c r="D12" s="443" t="s">
        <v>0</v>
      </c>
      <c r="E12" s="444" t="s">
        <v>1671</v>
      </c>
      <c r="F12" s="445" t="s">
        <v>1659</v>
      </c>
      <c r="G12" s="446" t="s">
        <v>1672</v>
      </c>
    </row>
    <row r="13" spans="1:7" ht="26.25" x14ac:dyDescent="0.25">
      <c r="A13" s="445"/>
      <c r="B13" s="443" t="s">
        <v>1656</v>
      </c>
      <c r="C13" s="443" t="s">
        <v>1673</v>
      </c>
      <c r="D13" s="443" t="s">
        <v>0</v>
      </c>
      <c r="E13" s="444" t="s">
        <v>1674</v>
      </c>
      <c r="F13" s="445" t="s">
        <v>1659</v>
      </c>
      <c r="G13" s="446" t="s">
        <v>1675</v>
      </c>
    </row>
    <row r="14" spans="1:7" x14ac:dyDescent="0.25">
      <c r="A14" s="445"/>
      <c r="B14" s="443"/>
      <c r="C14" s="443"/>
      <c r="D14" s="443"/>
      <c r="E14" s="444"/>
    </row>
    <row r="15" spans="1:7" ht="26.25" x14ac:dyDescent="0.25">
      <c r="A15" s="445"/>
      <c r="B15" s="443" t="s">
        <v>1656</v>
      </c>
      <c r="C15" s="443" t="s">
        <v>1676</v>
      </c>
      <c r="D15" s="443" t="s">
        <v>0</v>
      </c>
      <c r="E15" s="444" t="s">
        <v>1677</v>
      </c>
      <c r="F15" s="445" t="s">
        <v>1659</v>
      </c>
      <c r="G15" s="446" t="s">
        <v>1678</v>
      </c>
    </row>
    <row r="16" spans="1:7" x14ac:dyDescent="0.25">
      <c r="A16" s="445"/>
      <c r="B16" s="443" t="s">
        <v>1656</v>
      </c>
      <c r="C16" s="443" t="s">
        <v>1679</v>
      </c>
      <c r="D16" s="443" t="s">
        <v>0</v>
      </c>
      <c r="E16" s="444" t="s">
        <v>1680</v>
      </c>
      <c r="F16" s="445" t="s">
        <v>1659</v>
      </c>
      <c r="G16" s="446" t="s">
        <v>1681</v>
      </c>
    </row>
    <row r="17" spans="1:7" x14ac:dyDescent="0.25">
      <c r="A17" s="445"/>
      <c r="B17" s="443"/>
      <c r="C17" s="443"/>
      <c r="D17" s="443"/>
      <c r="E17" s="444"/>
    </row>
    <row r="18" spans="1:7" ht="51.75" x14ac:dyDescent="0.25">
      <c r="A18" s="445"/>
      <c r="B18" s="443" t="s">
        <v>1656</v>
      </c>
      <c r="C18" s="443" t="s">
        <v>1682</v>
      </c>
      <c r="D18" s="443" t="s">
        <v>0</v>
      </c>
      <c r="E18" s="444" t="s">
        <v>1683</v>
      </c>
      <c r="F18" s="445" t="s">
        <v>1659</v>
      </c>
      <c r="G18" s="446" t="s">
        <v>1684</v>
      </c>
    </row>
    <row r="19" spans="1:7" ht="51.75" x14ac:dyDescent="0.25">
      <c r="A19" s="445"/>
      <c r="B19" s="443" t="s">
        <v>1656</v>
      </c>
      <c r="C19" s="443" t="s">
        <v>1685</v>
      </c>
      <c r="D19" s="443" t="s">
        <v>0</v>
      </c>
      <c r="E19" s="444" t="s">
        <v>1683</v>
      </c>
      <c r="F19" s="445" t="s">
        <v>1659</v>
      </c>
      <c r="G19" s="446" t="s">
        <v>1684</v>
      </c>
    </row>
    <row r="20" spans="1:7" x14ac:dyDescent="0.25">
      <c r="A20" s="445"/>
      <c r="B20" s="443"/>
      <c r="C20" s="443"/>
      <c r="D20" s="443"/>
      <c r="E20" s="444"/>
    </row>
    <row r="21" spans="1:7" ht="51.75" x14ac:dyDescent="0.25">
      <c r="A21" s="445"/>
      <c r="B21" s="443" t="s">
        <v>1656</v>
      </c>
      <c r="C21" s="443" t="s">
        <v>1686</v>
      </c>
      <c r="D21" s="443" t="s">
        <v>0</v>
      </c>
      <c r="E21" s="444" t="s">
        <v>1687</v>
      </c>
      <c r="F21" s="445" t="s">
        <v>1659</v>
      </c>
      <c r="G21" s="446" t="s">
        <v>1688</v>
      </c>
    </row>
    <row r="22" spans="1:7" ht="51.75" x14ac:dyDescent="0.25">
      <c r="A22" s="445"/>
      <c r="B22" s="443" t="s">
        <v>1656</v>
      </c>
      <c r="C22" s="443" t="s">
        <v>1689</v>
      </c>
      <c r="D22" s="443" t="s">
        <v>0</v>
      </c>
      <c r="E22" s="444" t="s">
        <v>1687</v>
      </c>
      <c r="F22" s="445" t="s">
        <v>1659</v>
      </c>
      <c r="G22" s="446" t="s">
        <v>1688</v>
      </c>
    </row>
    <row r="23" spans="1:7" x14ac:dyDescent="0.25">
      <c r="A23" s="445"/>
      <c r="B23" s="443"/>
      <c r="C23" s="443"/>
      <c r="D23" s="443"/>
      <c r="E23" s="444"/>
    </row>
    <row r="24" spans="1:7" s="452" customFormat="1" x14ac:dyDescent="0.25">
      <c r="A24" s="447"/>
      <c r="B24" s="448" t="s">
        <v>1690</v>
      </c>
      <c r="C24" s="449"/>
      <c r="D24" s="449"/>
      <c r="E24" s="450"/>
      <c r="F24" s="447"/>
      <c r="G24" s="451"/>
    </row>
    <row r="25" spans="1:7" x14ac:dyDescent="0.25">
      <c r="A25" s="445"/>
      <c r="B25" s="443"/>
      <c r="C25" s="443"/>
      <c r="D25" s="443"/>
      <c r="E25" s="444"/>
    </row>
    <row r="26" spans="1:7" x14ac:dyDescent="0.25">
      <c r="A26" s="445"/>
      <c r="B26" s="443" t="s">
        <v>1656</v>
      </c>
      <c r="C26" s="443" t="s">
        <v>1691</v>
      </c>
      <c r="D26" s="443" t="s">
        <v>0</v>
      </c>
      <c r="E26" s="444" t="s">
        <v>1692</v>
      </c>
      <c r="F26" s="445" t="s">
        <v>1659</v>
      </c>
      <c r="G26" s="446" t="s">
        <v>1693</v>
      </c>
    </row>
    <row r="27" spans="1:7" x14ac:dyDescent="0.25">
      <c r="A27" s="445"/>
      <c r="B27" s="443" t="s">
        <v>1656</v>
      </c>
      <c r="C27" s="443" t="s">
        <v>1694</v>
      </c>
      <c r="D27" s="443" t="s">
        <v>0</v>
      </c>
      <c r="E27" s="444" t="s">
        <v>1695</v>
      </c>
      <c r="F27" s="445" t="s">
        <v>1659</v>
      </c>
      <c r="G27" s="446" t="s">
        <v>1696</v>
      </c>
    </row>
    <row r="28" spans="1:7" x14ac:dyDescent="0.25">
      <c r="A28" s="445"/>
      <c r="B28" s="443"/>
      <c r="C28" s="443"/>
      <c r="D28" s="443"/>
      <c r="E28" s="444"/>
    </row>
    <row r="29" spans="1:7" ht="26.25" x14ac:dyDescent="0.25">
      <c r="A29" s="445"/>
      <c r="B29" s="443" t="s">
        <v>1656</v>
      </c>
      <c r="C29" s="443" t="s">
        <v>1697</v>
      </c>
      <c r="D29" s="443" t="s">
        <v>0</v>
      </c>
      <c r="E29" s="444" t="s">
        <v>1698</v>
      </c>
      <c r="F29" s="445" t="s">
        <v>1659</v>
      </c>
      <c r="G29" s="446" t="s">
        <v>1699</v>
      </c>
    </row>
    <row r="30" spans="1:7" ht="26.25" x14ac:dyDescent="0.25">
      <c r="A30" s="445"/>
      <c r="B30" s="443" t="s">
        <v>1656</v>
      </c>
      <c r="C30" s="443" t="s">
        <v>1700</v>
      </c>
      <c r="D30" s="443" t="s">
        <v>0</v>
      </c>
      <c r="E30" s="444" t="s">
        <v>1698</v>
      </c>
      <c r="F30" s="445" t="s">
        <v>1659</v>
      </c>
      <c r="G30" s="446" t="s">
        <v>1699</v>
      </c>
    </row>
    <row r="31" spans="1:7" x14ac:dyDescent="0.25">
      <c r="A31" s="445"/>
      <c r="B31" s="443"/>
      <c r="C31" s="443"/>
      <c r="D31" s="443"/>
      <c r="E31" s="444"/>
    </row>
    <row r="32" spans="1:7" ht="26.25" x14ac:dyDescent="0.25">
      <c r="A32" s="445"/>
      <c r="B32" s="443" t="s">
        <v>1656</v>
      </c>
      <c r="C32" s="443" t="s">
        <v>2004</v>
      </c>
      <c r="D32" s="443" t="s">
        <v>0</v>
      </c>
      <c r="E32" s="444" t="s">
        <v>1698</v>
      </c>
      <c r="F32" s="445" t="s">
        <v>1659</v>
      </c>
      <c r="G32" s="446" t="s">
        <v>1699</v>
      </c>
    </row>
    <row r="33" spans="1:7" ht="26.25" x14ac:dyDescent="0.25">
      <c r="A33" s="445"/>
      <c r="B33" s="443" t="s">
        <v>1656</v>
      </c>
      <c r="C33" s="443" t="s">
        <v>1703</v>
      </c>
      <c r="D33" s="443" t="s">
        <v>0</v>
      </c>
      <c r="E33" s="444" t="s">
        <v>1701</v>
      </c>
      <c r="F33" s="445" t="s">
        <v>1659</v>
      </c>
      <c r="G33" s="446" t="s">
        <v>1702</v>
      </c>
    </row>
    <row r="34" spans="1:7" x14ac:dyDescent="0.25">
      <c r="A34" s="445"/>
      <c r="B34" s="443"/>
      <c r="C34" s="443"/>
      <c r="D34" s="443"/>
      <c r="E34" s="444"/>
    </row>
    <row r="35" spans="1:7" ht="39" x14ac:dyDescent="0.25">
      <c r="A35" s="445"/>
      <c r="B35" s="443" t="s">
        <v>1656</v>
      </c>
      <c r="C35" s="443" t="s">
        <v>1706</v>
      </c>
      <c r="D35" s="443" t="s">
        <v>0</v>
      </c>
      <c r="E35" s="444" t="s">
        <v>1704</v>
      </c>
      <c r="F35" s="445" t="s">
        <v>1659</v>
      </c>
      <c r="G35" s="446" t="s">
        <v>1705</v>
      </c>
    </row>
    <row r="36" spans="1:7" ht="39" x14ac:dyDescent="0.25">
      <c r="A36" s="445"/>
      <c r="B36" s="443" t="s">
        <v>1656</v>
      </c>
      <c r="C36" s="443" t="s">
        <v>1707</v>
      </c>
      <c r="D36" s="443" t="s">
        <v>0</v>
      </c>
      <c r="E36" s="444" t="s">
        <v>1704</v>
      </c>
      <c r="F36" s="445" t="s">
        <v>1659</v>
      </c>
      <c r="G36" s="446" t="s">
        <v>1705</v>
      </c>
    </row>
    <row r="37" spans="1:7" ht="39" x14ac:dyDescent="0.25">
      <c r="A37" s="445"/>
      <c r="B37" s="443" t="s">
        <v>1656</v>
      </c>
      <c r="C37" s="443" t="s">
        <v>1708</v>
      </c>
      <c r="D37" s="443" t="s">
        <v>0</v>
      </c>
      <c r="E37" s="444" t="s">
        <v>1704</v>
      </c>
      <c r="F37" s="445" t="s">
        <v>1659</v>
      </c>
      <c r="G37" s="446" t="s">
        <v>1705</v>
      </c>
    </row>
    <row r="38" spans="1:7" x14ac:dyDescent="0.25">
      <c r="A38" s="445"/>
      <c r="B38" s="443"/>
      <c r="C38" s="443"/>
      <c r="D38" s="443"/>
      <c r="E38" s="444"/>
    </row>
    <row r="39" spans="1:7" x14ac:dyDescent="0.25">
      <c r="A39" s="445"/>
      <c r="B39" s="443" t="s">
        <v>1656</v>
      </c>
      <c r="C39" s="443" t="s">
        <v>1711</v>
      </c>
      <c r="D39" s="443" t="s">
        <v>0</v>
      </c>
      <c r="E39" s="444" t="s">
        <v>1709</v>
      </c>
      <c r="F39" s="445" t="s">
        <v>1659</v>
      </c>
      <c r="G39" s="446" t="s">
        <v>1710</v>
      </c>
    </row>
    <row r="40" spans="1:7" x14ac:dyDescent="0.25">
      <c r="A40" s="445"/>
      <c r="B40" s="443" t="s">
        <v>1656</v>
      </c>
      <c r="C40" s="443" t="s">
        <v>1714</v>
      </c>
      <c r="D40" s="443" t="s">
        <v>0</v>
      </c>
      <c r="E40" s="444" t="s">
        <v>1712</v>
      </c>
      <c r="F40" s="445" t="s">
        <v>1659</v>
      </c>
      <c r="G40" s="446" t="s">
        <v>1713</v>
      </c>
    </row>
    <row r="41" spans="1:7" x14ac:dyDescent="0.25">
      <c r="A41" s="445"/>
      <c r="B41" s="443"/>
      <c r="C41" s="443"/>
      <c r="D41" s="443"/>
      <c r="E41" s="444"/>
    </row>
    <row r="42" spans="1:7" ht="26.25" x14ac:dyDescent="0.25">
      <c r="A42" s="445"/>
      <c r="B42" s="443" t="s">
        <v>1656</v>
      </c>
      <c r="C42" s="443" t="s">
        <v>1717</v>
      </c>
      <c r="D42" s="443" t="s">
        <v>0</v>
      </c>
      <c r="E42" s="444" t="s">
        <v>1715</v>
      </c>
      <c r="F42" s="445" t="s">
        <v>1659</v>
      </c>
      <c r="G42" s="446" t="s">
        <v>1716</v>
      </c>
    </row>
    <row r="43" spans="1:7" ht="26.25" x14ac:dyDescent="0.25">
      <c r="A43" s="445"/>
      <c r="B43" s="443" t="s">
        <v>1656</v>
      </c>
      <c r="C43" s="443" t="s">
        <v>2005</v>
      </c>
      <c r="D43" s="443" t="s">
        <v>0</v>
      </c>
      <c r="E43" s="444" t="s">
        <v>1715</v>
      </c>
      <c r="F43" s="445" t="s">
        <v>1659</v>
      </c>
      <c r="G43" s="446" t="s">
        <v>1716</v>
      </c>
    </row>
    <row r="44" spans="1:7" x14ac:dyDescent="0.25">
      <c r="A44" s="445"/>
      <c r="B44" s="443"/>
      <c r="C44" s="443"/>
      <c r="D44" s="443"/>
      <c r="E44" s="444"/>
    </row>
    <row r="45" spans="1:7" s="39" customFormat="1" ht="26.25" x14ac:dyDescent="0.25">
      <c r="A45" s="453" t="s">
        <v>711</v>
      </c>
      <c r="B45" s="253" t="s">
        <v>1718</v>
      </c>
      <c r="C45" s="253" t="s">
        <v>2000</v>
      </c>
      <c r="D45" s="253" t="s">
        <v>1719</v>
      </c>
      <c r="E45" s="454" t="s">
        <v>1715</v>
      </c>
      <c r="F45" s="453" t="s">
        <v>1659</v>
      </c>
      <c r="G45" s="455"/>
    </row>
    <row r="46" spans="1:7" x14ac:dyDescent="0.25">
      <c r="A46" s="445"/>
      <c r="B46" s="443"/>
      <c r="C46" s="253" t="s">
        <v>2149</v>
      </c>
      <c r="D46" s="443"/>
      <c r="E46" s="444"/>
    </row>
    <row r="47" spans="1:7" s="39" customFormat="1" x14ac:dyDescent="0.25">
      <c r="A47" s="453"/>
      <c r="B47" s="456" t="s">
        <v>1720</v>
      </c>
      <c r="C47" s="253"/>
      <c r="D47" s="253"/>
      <c r="E47" s="454"/>
      <c r="F47" s="453"/>
      <c r="G47" s="455"/>
    </row>
    <row r="48" spans="1:7" x14ac:dyDescent="0.25">
      <c r="A48" s="445"/>
      <c r="B48" s="443"/>
      <c r="C48" s="443"/>
      <c r="D48" s="443"/>
      <c r="E48" s="444"/>
    </row>
    <row r="49" spans="1:7" ht="26.25" x14ac:dyDescent="0.25">
      <c r="A49" s="445"/>
      <c r="B49" s="443" t="s">
        <v>1656</v>
      </c>
      <c r="C49" s="443" t="s">
        <v>1721</v>
      </c>
      <c r="D49" s="443" t="s">
        <v>0</v>
      </c>
      <c r="E49" s="444" t="s">
        <v>1722</v>
      </c>
      <c r="F49" s="445" t="s">
        <v>1659</v>
      </c>
      <c r="G49" s="446" t="s">
        <v>1723</v>
      </c>
    </row>
    <row r="50" spans="1:7" ht="26.25" x14ac:dyDescent="0.25">
      <c r="A50" s="445"/>
      <c r="B50" s="443" t="s">
        <v>1656</v>
      </c>
      <c r="C50" s="443" t="s">
        <v>1724</v>
      </c>
      <c r="D50" s="443" t="s">
        <v>0</v>
      </c>
      <c r="E50" s="444" t="s">
        <v>1722</v>
      </c>
      <c r="F50" s="445" t="s">
        <v>1659</v>
      </c>
      <c r="G50" s="446" t="s">
        <v>1723</v>
      </c>
    </row>
    <row r="51" spans="1:7" ht="26.25" x14ac:dyDescent="0.25">
      <c r="A51" s="445"/>
      <c r="B51" s="443" t="s">
        <v>1656</v>
      </c>
      <c r="C51" s="443" t="s">
        <v>1725</v>
      </c>
      <c r="D51" s="443" t="s">
        <v>0</v>
      </c>
      <c r="E51" s="444" t="s">
        <v>1722</v>
      </c>
      <c r="F51" s="445" t="s">
        <v>1659</v>
      </c>
      <c r="G51" s="446" t="s">
        <v>1723</v>
      </c>
    </row>
    <row r="52" spans="1:7" x14ac:dyDescent="0.25">
      <c r="A52" s="445"/>
      <c r="B52" s="443"/>
      <c r="C52" s="443"/>
      <c r="D52" s="443"/>
      <c r="E52" s="444"/>
    </row>
    <row r="53" spans="1:7" ht="26.25" x14ac:dyDescent="0.25">
      <c r="A53" s="445"/>
      <c r="B53" s="443" t="s">
        <v>1656</v>
      </c>
      <c r="C53" s="443" t="s">
        <v>1726</v>
      </c>
      <c r="D53" s="443" t="s">
        <v>0</v>
      </c>
      <c r="E53" s="444" t="s">
        <v>1727</v>
      </c>
      <c r="F53" s="445" t="s">
        <v>1659</v>
      </c>
      <c r="G53" s="446" t="s">
        <v>1728</v>
      </c>
    </row>
    <row r="54" spans="1:7" x14ac:dyDescent="0.25">
      <c r="A54" s="445"/>
      <c r="B54" s="443"/>
      <c r="C54" s="443"/>
      <c r="D54" s="443"/>
      <c r="E54" s="444"/>
    </row>
    <row r="55" spans="1:7" x14ac:dyDescent="0.25">
      <c r="A55" s="445"/>
      <c r="B55" s="443" t="s">
        <v>1656</v>
      </c>
      <c r="C55" s="443" t="s">
        <v>1729</v>
      </c>
      <c r="D55" s="443" t="s">
        <v>0</v>
      </c>
      <c r="E55" s="444" t="s">
        <v>1730</v>
      </c>
      <c r="F55" s="445" t="s">
        <v>1659</v>
      </c>
      <c r="G55" s="446" t="s">
        <v>1731</v>
      </c>
    </row>
    <row r="56" spans="1:7" x14ac:dyDescent="0.25">
      <c r="A56" s="445"/>
      <c r="B56" s="443"/>
      <c r="C56" s="443"/>
      <c r="D56" s="443"/>
      <c r="E56" s="444"/>
    </row>
    <row r="57" spans="1:7" ht="26.25" x14ac:dyDescent="0.25">
      <c r="A57" s="445"/>
      <c r="B57" s="443" t="s">
        <v>1656</v>
      </c>
      <c r="C57" s="443" t="s">
        <v>1732</v>
      </c>
      <c r="D57" s="443" t="s">
        <v>0</v>
      </c>
      <c r="E57" s="444" t="s">
        <v>1733</v>
      </c>
      <c r="F57" s="445" t="s">
        <v>1659</v>
      </c>
      <c r="G57" s="446" t="s">
        <v>1734</v>
      </c>
    </row>
    <row r="58" spans="1:7" x14ac:dyDescent="0.25">
      <c r="A58" s="445"/>
      <c r="B58" s="443"/>
      <c r="C58" s="443"/>
      <c r="D58" s="443"/>
      <c r="E58" s="444"/>
    </row>
    <row r="59" spans="1:7" s="39" customFormat="1" x14ac:dyDescent="0.25">
      <c r="A59" s="453" t="s">
        <v>711</v>
      </c>
      <c r="B59" s="253" t="s">
        <v>1718</v>
      </c>
      <c r="C59" s="253" t="s">
        <v>2001</v>
      </c>
      <c r="D59" s="253" t="s">
        <v>1719</v>
      </c>
      <c r="E59" s="454" t="s">
        <v>1735</v>
      </c>
      <c r="F59" s="453" t="s">
        <v>1659</v>
      </c>
      <c r="G59" s="455"/>
    </row>
    <row r="60" spans="1:7" x14ac:dyDescent="0.25">
      <c r="A60" s="445"/>
      <c r="B60" s="443"/>
      <c r="C60" s="253" t="s">
        <v>2018</v>
      </c>
      <c r="D60" s="253" t="s">
        <v>1719</v>
      </c>
      <c r="E60" s="454" t="s">
        <v>1735</v>
      </c>
      <c r="F60" s="453" t="s">
        <v>1659</v>
      </c>
    </row>
    <row r="61" spans="1:7" s="452" customFormat="1" x14ac:dyDescent="0.25">
      <c r="A61" s="447"/>
      <c r="B61" s="448" t="s">
        <v>1736</v>
      </c>
      <c r="C61" s="449"/>
      <c r="D61" s="449"/>
      <c r="E61" s="450"/>
      <c r="F61" s="447"/>
      <c r="G61" s="451"/>
    </row>
    <row r="62" spans="1:7" x14ac:dyDescent="0.25">
      <c r="A62" s="445"/>
      <c r="B62" s="443"/>
      <c r="C62" s="443"/>
      <c r="D62" s="443"/>
      <c r="E62" s="444"/>
    </row>
    <row r="63" spans="1:7" x14ac:dyDescent="0.25">
      <c r="A63" s="445"/>
      <c r="B63" s="443" t="s">
        <v>1656</v>
      </c>
      <c r="C63" s="443" t="s">
        <v>1737</v>
      </c>
      <c r="D63" s="443" t="s">
        <v>0</v>
      </c>
      <c r="E63" s="444" t="s">
        <v>1738</v>
      </c>
      <c r="F63" s="445" t="s">
        <v>1659</v>
      </c>
      <c r="G63" s="446" t="s">
        <v>1739</v>
      </c>
    </row>
    <row r="64" spans="1:7" x14ac:dyDescent="0.25">
      <c r="A64" s="445"/>
      <c r="B64" s="443" t="s">
        <v>1656</v>
      </c>
      <c r="C64" s="443" t="s">
        <v>1740</v>
      </c>
      <c r="D64" s="443" t="s">
        <v>0</v>
      </c>
      <c r="E64" s="444" t="s">
        <v>1738</v>
      </c>
      <c r="F64" s="445" t="s">
        <v>1659</v>
      </c>
      <c r="G64" s="446" t="s">
        <v>1739</v>
      </c>
    </row>
    <row r="65" spans="1:7" x14ac:dyDescent="0.25">
      <c r="A65" s="445"/>
      <c r="B65" s="443"/>
      <c r="C65" s="443"/>
      <c r="D65" s="443"/>
      <c r="E65" s="444"/>
    </row>
    <row r="66" spans="1:7" ht="26.25" x14ac:dyDescent="0.25">
      <c r="A66" s="445"/>
      <c r="B66" s="443" t="s">
        <v>1656</v>
      </c>
      <c r="C66" s="443" t="s">
        <v>1741</v>
      </c>
      <c r="D66" s="443" t="s">
        <v>0</v>
      </c>
      <c r="E66" s="444" t="s">
        <v>1742</v>
      </c>
      <c r="F66" s="445" t="s">
        <v>1659</v>
      </c>
      <c r="G66" s="446" t="s">
        <v>1743</v>
      </c>
    </row>
    <row r="67" spans="1:7" x14ac:dyDescent="0.25">
      <c r="A67" s="445"/>
      <c r="B67" s="443"/>
      <c r="C67" s="443"/>
      <c r="D67" s="443"/>
      <c r="E67" s="444"/>
    </row>
    <row r="68" spans="1:7" ht="26.25" x14ac:dyDescent="0.25">
      <c r="A68" s="445"/>
      <c r="B68" s="443" t="s">
        <v>1656</v>
      </c>
      <c r="C68" s="443" t="s">
        <v>1744</v>
      </c>
      <c r="D68" s="443" t="s">
        <v>0</v>
      </c>
      <c r="E68" s="444" t="s">
        <v>1745</v>
      </c>
      <c r="F68" s="445" t="s">
        <v>1659</v>
      </c>
      <c r="G68" s="446" t="s">
        <v>1746</v>
      </c>
    </row>
    <row r="69" spans="1:7" ht="26.25" x14ac:dyDescent="0.25">
      <c r="A69" s="445"/>
      <c r="B69" s="443" t="s">
        <v>1656</v>
      </c>
      <c r="C69" s="443" t="s">
        <v>1747</v>
      </c>
      <c r="D69" s="443" t="s">
        <v>0</v>
      </c>
      <c r="E69" s="444" t="s">
        <v>1745</v>
      </c>
      <c r="F69" s="445" t="s">
        <v>1659</v>
      </c>
      <c r="G69" s="446" t="s">
        <v>1746</v>
      </c>
    </row>
    <row r="70" spans="1:7" x14ac:dyDescent="0.25">
      <c r="A70" s="445"/>
      <c r="B70" s="443"/>
      <c r="C70" s="443"/>
      <c r="D70" s="443"/>
      <c r="E70" s="444"/>
    </row>
    <row r="71" spans="1:7" ht="26.25" x14ac:dyDescent="0.25">
      <c r="A71" s="445"/>
      <c r="B71" s="443" t="s">
        <v>1656</v>
      </c>
      <c r="C71" s="443" t="s">
        <v>1748</v>
      </c>
      <c r="D71" s="443" t="s">
        <v>0</v>
      </c>
      <c r="E71" s="444" t="s">
        <v>1749</v>
      </c>
      <c r="F71" s="445" t="s">
        <v>1659</v>
      </c>
      <c r="G71" s="446" t="s">
        <v>1750</v>
      </c>
    </row>
    <row r="72" spans="1:7" ht="26.25" x14ac:dyDescent="0.25">
      <c r="A72" s="445"/>
      <c r="B72" s="443" t="s">
        <v>1656</v>
      </c>
      <c r="C72" s="443" t="s">
        <v>1751</v>
      </c>
      <c r="D72" s="443" t="s">
        <v>0</v>
      </c>
      <c r="E72" s="444" t="s">
        <v>1752</v>
      </c>
      <c r="F72" s="445" t="s">
        <v>1659</v>
      </c>
      <c r="G72" s="446" t="s">
        <v>1753</v>
      </c>
    </row>
    <row r="73" spans="1:7" x14ac:dyDescent="0.25">
      <c r="A73" s="445"/>
      <c r="B73" s="443"/>
      <c r="C73" s="443"/>
      <c r="D73" s="443"/>
      <c r="E73" s="444"/>
    </row>
    <row r="74" spans="1:7" ht="26.25" x14ac:dyDescent="0.25">
      <c r="A74" s="445"/>
      <c r="B74" s="443" t="s">
        <v>1656</v>
      </c>
      <c r="C74" s="443" t="s">
        <v>1754</v>
      </c>
      <c r="D74" s="443" t="s">
        <v>0</v>
      </c>
      <c r="E74" s="444" t="s">
        <v>1755</v>
      </c>
      <c r="F74" s="445" t="s">
        <v>1659</v>
      </c>
      <c r="G74" s="446" t="s">
        <v>1756</v>
      </c>
    </row>
    <row r="75" spans="1:7" ht="26.25" x14ac:dyDescent="0.25">
      <c r="A75" s="445"/>
      <c r="B75" s="443" t="s">
        <v>1656</v>
      </c>
      <c r="C75" s="443" t="s">
        <v>1757</v>
      </c>
      <c r="D75" s="443" t="s">
        <v>0</v>
      </c>
      <c r="E75" s="444" t="s">
        <v>1755</v>
      </c>
      <c r="F75" s="445" t="s">
        <v>1659</v>
      </c>
      <c r="G75" s="446" t="s">
        <v>1756</v>
      </c>
    </row>
    <row r="76" spans="1:7" x14ac:dyDescent="0.25">
      <c r="A76" s="445"/>
      <c r="B76" s="443"/>
      <c r="C76" s="443"/>
      <c r="D76" s="443"/>
      <c r="E76" s="444"/>
    </row>
    <row r="77" spans="1:7" x14ac:dyDescent="0.25">
      <c r="A77" s="445"/>
      <c r="B77" s="443" t="s">
        <v>1656</v>
      </c>
      <c r="C77" s="443" t="s">
        <v>1758</v>
      </c>
      <c r="D77" s="443" t="s">
        <v>0</v>
      </c>
      <c r="E77" s="444" t="s">
        <v>1759</v>
      </c>
      <c r="F77" s="445" t="s">
        <v>1659</v>
      </c>
    </row>
    <row r="78" spans="1:7" x14ac:dyDescent="0.25">
      <c r="A78" s="445"/>
      <c r="B78" s="443" t="s">
        <v>1656</v>
      </c>
      <c r="C78" s="443" t="s">
        <v>1760</v>
      </c>
      <c r="D78" s="443" t="s">
        <v>0</v>
      </c>
      <c r="E78" s="444" t="s">
        <v>1759</v>
      </c>
      <c r="F78" s="445" t="s">
        <v>1659</v>
      </c>
    </row>
    <row r="79" spans="1:7" x14ac:dyDescent="0.25">
      <c r="A79" s="445"/>
      <c r="B79" s="443"/>
      <c r="C79" s="443"/>
      <c r="D79" s="443"/>
      <c r="E79" s="444"/>
    </row>
    <row r="80" spans="1:7" x14ac:dyDescent="0.25">
      <c r="A80" s="445"/>
      <c r="B80" s="443" t="s">
        <v>1656</v>
      </c>
      <c r="C80" s="443" t="s">
        <v>1761</v>
      </c>
      <c r="D80" s="443" t="s">
        <v>0</v>
      </c>
      <c r="E80" s="444" t="s">
        <v>1762</v>
      </c>
      <c r="F80" s="445" t="s">
        <v>1659</v>
      </c>
      <c r="G80" s="446" t="s">
        <v>1763</v>
      </c>
    </row>
    <row r="81" spans="1:7" x14ac:dyDescent="0.25">
      <c r="A81" s="445"/>
      <c r="B81" s="443" t="s">
        <v>1656</v>
      </c>
      <c r="C81" s="443" t="s">
        <v>1764</v>
      </c>
      <c r="D81" s="443" t="s">
        <v>0</v>
      </c>
      <c r="E81" s="444" t="s">
        <v>1762</v>
      </c>
      <c r="F81" s="445" t="s">
        <v>1659</v>
      </c>
      <c r="G81" s="446" t="s">
        <v>1763</v>
      </c>
    </row>
    <row r="82" spans="1:7" x14ac:dyDescent="0.25">
      <c r="A82" s="445"/>
      <c r="B82" s="443"/>
      <c r="C82" s="443"/>
      <c r="D82" s="443"/>
      <c r="E82" s="444"/>
    </row>
    <row r="83" spans="1:7" s="39" customFormat="1" x14ac:dyDescent="0.25">
      <c r="A83" s="453" t="s">
        <v>711</v>
      </c>
      <c r="B83" s="253" t="s">
        <v>1718</v>
      </c>
      <c r="C83" s="253" t="s">
        <v>1765</v>
      </c>
      <c r="D83" s="253" t="s">
        <v>0</v>
      </c>
      <c r="E83" s="454" t="s">
        <v>1766</v>
      </c>
      <c r="F83" s="453" t="s">
        <v>1659</v>
      </c>
      <c r="G83" s="455" t="s">
        <v>1767</v>
      </c>
    </row>
    <row r="84" spans="1:7" x14ac:dyDescent="0.25">
      <c r="C84" s="253" t="s">
        <v>2017</v>
      </c>
      <c r="D84" s="253" t="s">
        <v>0</v>
      </c>
      <c r="E84" s="454" t="s">
        <v>1766</v>
      </c>
      <c r="F84" s="453" t="s">
        <v>1659</v>
      </c>
      <c r="G84" s="455" t="s">
        <v>1767</v>
      </c>
    </row>
  </sheetData>
  <phoneticPr fontId="17"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35"/>
  <sheetViews>
    <sheetView topLeftCell="A7" workbookViewId="0">
      <selection activeCell="C57" sqref="C57"/>
    </sheetView>
  </sheetViews>
  <sheetFormatPr defaultRowHeight="15.75" x14ac:dyDescent="0.25"/>
  <cols>
    <col min="1" max="1" width="17.125" customWidth="1"/>
    <col min="2" max="2" width="18.625" customWidth="1"/>
    <col min="3" max="3" width="43.625" customWidth="1"/>
    <col min="4" max="4" width="32.625" customWidth="1"/>
  </cols>
  <sheetData>
    <row r="1" spans="1:5" x14ac:dyDescent="0.25">
      <c r="A1" s="365" t="s">
        <v>898</v>
      </c>
    </row>
    <row r="2" spans="1:5" x14ac:dyDescent="0.25">
      <c r="A2" t="s">
        <v>1825</v>
      </c>
      <c r="B2" t="s">
        <v>1826</v>
      </c>
      <c r="C2" t="s">
        <v>1827</v>
      </c>
      <c r="D2" t="s">
        <v>1891</v>
      </c>
    </row>
    <row r="3" spans="1:5" x14ac:dyDescent="0.25">
      <c r="A3" t="s">
        <v>1828</v>
      </c>
      <c r="B3" t="s">
        <v>1826</v>
      </c>
      <c r="C3" t="s">
        <v>1829</v>
      </c>
      <c r="D3" t="s">
        <v>1891</v>
      </c>
    </row>
    <row r="4" spans="1:5" x14ac:dyDescent="0.25">
      <c r="A4" t="s">
        <v>1830</v>
      </c>
      <c r="B4" t="s">
        <v>1826</v>
      </c>
      <c r="C4" t="s">
        <v>1831</v>
      </c>
      <c r="D4" t="s">
        <v>1891</v>
      </c>
    </row>
    <row r="5" spans="1:5" x14ac:dyDescent="0.25">
      <c r="A5" t="s">
        <v>1832</v>
      </c>
      <c r="B5" t="s">
        <v>1826</v>
      </c>
      <c r="C5" t="s">
        <v>1833</v>
      </c>
      <c r="D5" t="s">
        <v>1891</v>
      </c>
    </row>
    <row r="6" spans="1:5" x14ac:dyDescent="0.25">
      <c r="A6" t="s">
        <v>1834</v>
      </c>
      <c r="B6" t="s">
        <v>1826</v>
      </c>
      <c r="C6" t="s">
        <v>1835</v>
      </c>
      <c r="D6" t="s">
        <v>1891</v>
      </c>
    </row>
    <row r="7" spans="1:5" x14ac:dyDescent="0.25">
      <c r="A7" t="s">
        <v>1836</v>
      </c>
      <c r="B7" t="s">
        <v>1826</v>
      </c>
      <c r="C7" t="s">
        <v>1837</v>
      </c>
      <c r="D7" t="s">
        <v>1891</v>
      </c>
    </row>
    <row r="8" spans="1:5" x14ac:dyDescent="0.25">
      <c r="A8" t="s">
        <v>1838</v>
      </c>
      <c r="B8" t="s">
        <v>1826</v>
      </c>
      <c r="C8" t="s">
        <v>1839</v>
      </c>
      <c r="D8" t="s">
        <v>1891</v>
      </c>
    </row>
    <row r="9" spans="1:5" x14ac:dyDescent="0.25">
      <c r="A9" t="s">
        <v>1840</v>
      </c>
      <c r="B9" t="s">
        <v>1826</v>
      </c>
      <c r="C9" t="s">
        <v>1841</v>
      </c>
      <c r="D9" t="s">
        <v>1891</v>
      </c>
    </row>
    <row r="10" spans="1:5" x14ac:dyDescent="0.25">
      <c r="A10" t="s">
        <v>1842</v>
      </c>
      <c r="B10" t="s">
        <v>1826</v>
      </c>
      <c r="C10" s="376" t="s">
        <v>1843</v>
      </c>
      <c r="D10" t="s">
        <v>1891</v>
      </c>
      <c r="E10" s="376"/>
    </row>
    <row r="11" spans="1:5" x14ac:dyDescent="0.25">
      <c r="A11" t="s">
        <v>1844</v>
      </c>
      <c r="B11" t="s">
        <v>1826</v>
      </c>
      <c r="C11" s="376" t="s">
        <v>1845</v>
      </c>
      <c r="D11" t="s">
        <v>1891</v>
      </c>
      <c r="E11" s="376"/>
    </row>
    <row r="12" spans="1:5" x14ac:dyDescent="0.25">
      <c r="A12" t="s">
        <v>1846</v>
      </c>
      <c r="B12" t="s">
        <v>1826</v>
      </c>
      <c r="C12" s="377" t="s">
        <v>1847</v>
      </c>
      <c r="D12" t="s">
        <v>1891</v>
      </c>
      <c r="E12" s="377"/>
    </row>
    <row r="13" spans="1:5" x14ac:dyDescent="0.25">
      <c r="A13" t="s">
        <v>1848</v>
      </c>
      <c r="B13" t="s">
        <v>1826</v>
      </c>
      <c r="C13" s="377" t="s">
        <v>1849</v>
      </c>
      <c r="D13" t="s">
        <v>1891</v>
      </c>
      <c r="E13" s="377"/>
    </row>
    <row r="14" spans="1:5" x14ac:dyDescent="0.25">
      <c r="A14" t="s">
        <v>1850</v>
      </c>
      <c r="B14" t="s">
        <v>1826</v>
      </c>
      <c r="C14" s="377" t="s">
        <v>1851</v>
      </c>
      <c r="D14" t="s">
        <v>1891</v>
      </c>
      <c r="E14" s="377"/>
    </row>
    <row r="15" spans="1:5" x14ac:dyDescent="0.25">
      <c r="A15" t="s">
        <v>1852</v>
      </c>
      <c r="B15" t="s">
        <v>1826</v>
      </c>
      <c r="C15" s="376" t="s">
        <v>1853</v>
      </c>
      <c r="D15" t="s">
        <v>1891</v>
      </c>
      <c r="E15" s="376"/>
    </row>
    <row r="16" spans="1:5" x14ac:dyDescent="0.25">
      <c r="A16" t="s">
        <v>1854</v>
      </c>
      <c r="B16" t="s">
        <v>1826</v>
      </c>
      <c r="C16" s="377" t="s">
        <v>1855</v>
      </c>
      <c r="D16" t="s">
        <v>1891</v>
      </c>
      <c r="E16" s="377"/>
    </row>
    <row r="17" spans="1:5" x14ac:dyDescent="0.25">
      <c r="A17" t="s">
        <v>1856</v>
      </c>
      <c r="B17" t="s">
        <v>1826</v>
      </c>
      <c r="C17" s="377" t="s">
        <v>1857</v>
      </c>
      <c r="D17" t="s">
        <v>1891</v>
      </c>
      <c r="E17" s="377"/>
    </row>
    <row r="18" spans="1:5" x14ac:dyDescent="0.25">
      <c r="A18" t="s">
        <v>1858</v>
      </c>
      <c r="B18" t="s">
        <v>1826</v>
      </c>
      <c r="C18" s="377" t="s">
        <v>1859</v>
      </c>
      <c r="D18" t="s">
        <v>1891</v>
      </c>
      <c r="E18" s="377"/>
    </row>
    <row r="19" spans="1:5" x14ac:dyDescent="0.25">
      <c r="A19" t="s">
        <v>1860</v>
      </c>
      <c r="B19" t="s">
        <v>1826</v>
      </c>
      <c r="C19" s="377" t="s">
        <v>1861</v>
      </c>
      <c r="D19" t="s">
        <v>1891</v>
      </c>
    </row>
    <row r="21" spans="1:5" x14ac:dyDescent="0.25">
      <c r="A21" s="365" t="s">
        <v>1862</v>
      </c>
    </row>
    <row r="22" spans="1:5" x14ac:dyDescent="0.25">
      <c r="A22" t="s">
        <v>1863</v>
      </c>
      <c r="B22" t="s">
        <v>1826</v>
      </c>
      <c r="C22" s="377" t="s">
        <v>1864</v>
      </c>
      <c r="D22" t="s">
        <v>1891</v>
      </c>
      <c r="E22" s="378"/>
    </row>
    <row r="23" spans="1:5" x14ac:dyDescent="0.25">
      <c r="A23" t="s">
        <v>1865</v>
      </c>
      <c r="B23" t="s">
        <v>1826</v>
      </c>
      <c r="C23" s="377" t="s">
        <v>1866</v>
      </c>
      <c r="D23" t="s">
        <v>1891</v>
      </c>
    </row>
    <row r="24" spans="1:5" x14ac:dyDescent="0.25">
      <c r="A24" t="s">
        <v>1867</v>
      </c>
      <c r="B24" t="s">
        <v>1826</v>
      </c>
      <c r="C24" s="377" t="s">
        <v>1868</v>
      </c>
      <c r="D24" t="s">
        <v>1891</v>
      </c>
    </row>
    <row r="25" spans="1:5" x14ac:dyDescent="0.25">
      <c r="A25" t="s">
        <v>1869</v>
      </c>
      <c r="B25" t="s">
        <v>1826</v>
      </c>
      <c r="C25" t="s">
        <v>1870</v>
      </c>
      <c r="D25" t="s">
        <v>1891</v>
      </c>
    </row>
    <row r="26" spans="1:5" x14ac:dyDescent="0.25">
      <c r="A26" t="s">
        <v>1871</v>
      </c>
      <c r="B26" t="s">
        <v>1826</v>
      </c>
      <c r="C26" t="s">
        <v>1872</v>
      </c>
      <c r="D26" t="s">
        <v>1891</v>
      </c>
    </row>
    <row r="27" spans="1:5" x14ac:dyDescent="0.25">
      <c r="A27" t="s">
        <v>1873</v>
      </c>
      <c r="B27" t="s">
        <v>1826</v>
      </c>
      <c r="C27" t="s">
        <v>1874</v>
      </c>
      <c r="D27" t="s">
        <v>1891</v>
      </c>
    </row>
    <row r="28" spans="1:5" x14ac:dyDescent="0.25">
      <c r="A28" t="s">
        <v>1875</v>
      </c>
      <c r="B28" t="s">
        <v>1826</v>
      </c>
      <c r="C28" t="s">
        <v>1876</v>
      </c>
      <c r="D28" t="s">
        <v>1891</v>
      </c>
    </row>
    <row r="29" spans="1:5" x14ac:dyDescent="0.25">
      <c r="A29" t="s">
        <v>1877</v>
      </c>
      <c r="B29" t="s">
        <v>1826</v>
      </c>
      <c r="C29" t="s">
        <v>1878</v>
      </c>
      <c r="D29" t="s">
        <v>1891</v>
      </c>
    </row>
    <row r="30" spans="1:5" x14ac:dyDescent="0.25">
      <c r="A30" t="s">
        <v>1879</v>
      </c>
      <c r="B30" t="s">
        <v>1826</v>
      </c>
      <c r="C30" t="s">
        <v>1880</v>
      </c>
      <c r="D30" t="s">
        <v>1891</v>
      </c>
    </row>
    <row r="31" spans="1:5" x14ac:dyDescent="0.25">
      <c r="A31" t="s">
        <v>1881</v>
      </c>
      <c r="B31" t="s">
        <v>1826</v>
      </c>
      <c r="C31" t="s">
        <v>1882</v>
      </c>
      <c r="D31" t="s">
        <v>1891</v>
      </c>
    </row>
    <row r="32" spans="1:5" x14ac:dyDescent="0.25">
      <c r="A32" t="s">
        <v>1883</v>
      </c>
      <c r="B32" t="s">
        <v>1826</v>
      </c>
      <c r="C32" t="s">
        <v>1884</v>
      </c>
      <c r="D32" t="s">
        <v>1891</v>
      </c>
    </row>
    <row r="33" spans="1:4" x14ac:dyDescent="0.25">
      <c r="A33" t="s">
        <v>1885</v>
      </c>
      <c r="B33" t="s">
        <v>1826</v>
      </c>
      <c r="C33" t="s">
        <v>1886</v>
      </c>
      <c r="D33" t="s">
        <v>1891</v>
      </c>
    </row>
    <row r="34" spans="1:4" x14ac:dyDescent="0.25">
      <c r="A34" t="s">
        <v>1887</v>
      </c>
      <c r="B34" t="s">
        <v>1826</v>
      </c>
      <c r="C34" t="s">
        <v>1888</v>
      </c>
      <c r="D34" t="s">
        <v>1891</v>
      </c>
    </row>
    <row r="35" spans="1:4" x14ac:dyDescent="0.25">
      <c r="A35" t="s">
        <v>1889</v>
      </c>
      <c r="B35" t="s">
        <v>1826</v>
      </c>
      <c r="C35" t="s">
        <v>1890</v>
      </c>
      <c r="D35" t="s">
        <v>1891</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364"/>
  <sheetViews>
    <sheetView topLeftCell="A25" workbookViewId="0">
      <selection activeCell="C57" sqref="C57"/>
    </sheetView>
  </sheetViews>
  <sheetFormatPr defaultColWidth="13" defaultRowHeight="12.75" x14ac:dyDescent="0.25"/>
  <cols>
    <col min="1" max="1" width="6.125" style="127" customWidth="1"/>
    <col min="2" max="2" width="9.125" style="126" customWidth="1"/>
    <col min="3" max="3" width="13.625" style="126" customWidth="1"/>
    <col min="4" max="4" width="47.125" style="126" customWidth="1"/>
    <col min="5" max="5" width="52.375" style="126" customWidth="1"/>
    <col min="6" max="6" width="80.125" style="116" customWidth="1"/>
    <col min="7" max="16384" width="13" style="126"/>
  </cols>
  <sheetData>
    <row r="1" spans="1:6" ht="35.1" customHeight="1" x14ac:dyDescent="0.25">
      <c r="A1" s="166"/>
      <c r="B1" s="166" t="s">
        <v>239</v>
      </c>
      <c r="C1" s="166"/>
      <c r="D1" s="166"/>
      <c r="E1" s="166"/>
      <c r="F1" s="167"/>
    </row>
    <row r="2" spans="1:6" x14ac:dyDescent="0.25">
      <c r="A2" s="171" t="s">
        <v>241</v>
      </c>
      <c r="B2" s="168" t="s">
        <v>240</v>
      </c>
      <c r="C2" s="169" t="s">
        <v>67</v>
      </c>
      <c r="D2" s="170" t="s">
        <v>197</v>
      </c>
      <c r="E2" s="172" t="s">
        <v>4</v>
      </c>
      <c r="F2" s="173" t="s">
        <v>198</v>
      </c>
    </row>
    <row r="3" spans="1:6" x14ac:dyDescent="0.25">
      <c r="A3" s="174"/>
      <c r="B3" s="91"/>
      <c r="C3" s="131"/>
      <c r="D3" s="132" t="s">
        <v>242</v>
      </c>
      <c r="E3" s="109"/>
      <c r="F3" s="111"/>
    </row>
    <row r="4" spans="1:6" s="179" customFormat="1" x14ac:dyDescent="0.25">
      <c r="A4" s="177">
        <v>1</v>
      </c>
      <c r="B4" s="175" t="s">
        <v>243</v>
      </c>
      <c r="C4" s="176" t="s">
        <v>20</v>
      </c>
      <c r="D4" s="113" t="s">
        <v>244</v>
      </c>
      <c r="E4" s="178" t="s">
        <v>245</v>
      </c>
      <c r="F4" s="175" t="s">
        <v>246</v>
      </c>
    </row>
    <row r="5" spans="1:6" s="179" customFormat="1" x14ac:dyDescent="0.25">
      <c r="A5" s="177">
        <v>1</v>
      </c>
      <c r="B5" s="175" t="s">
        <v>247</v>
      </c>
      <c r="C5" s="176" t="s">
        <v>20</v>
      </c>
      <c r="D5" s="136" t="s">
        <v>248</v>
      </c>
      <c r="E5" s="178" t="s">
        <v>245</v>
      </c>
      <c r="F5" s="153" t="s">
        <v>249</v>
      </c>
    </row>
    <row r="6" spans="1:6" s="179" customFormat="1" x14ac:dyDescent="0.25">
      <c r="A6" s="177">
        <v>1</v>
      </c>
      <c r="B6" s="175" t="s">
        <v>250</v>
      </c>
      <c r="C6" s="176" t="s">
        <v>20</v>
      </c>
      <c r="D6" s="138" t="s">
        <v>251</v>
      </c>
      <c r="E6" s="178" t="s">
        <v>245</v>
      </c>
      <c r="F6" s="139" t="s">
        <v>252</v>
      </c>
    </row>
    <row r="7" spans="1:6" s="179" customFormat="1" x14ac:dyDescent="0.25">
      <c r="A7" s="177">
        <v>1</v>
      </c>
      <c r="B7" s="175" t="s">
        <v>253</v>
      </c>
      <c r="C7" s="176" t="s">
        <v>20</v>
      </c>
      <c r="D7" s="136" t="s">
        <v>254</v>
      </c>
      <c r="E7" s="178" t="s">
        <v>245</v>
      </c>
      <c r="F7" s="139" t="s">
        <v>252</v>
      </c>
    </row>
    <row r="8" spans="1:6" s="179" customFormat="1" x14ac:dyDescent="0.25">
      <c r="A8" s="177">
        <v>1</v>
      </c>
      <c r="B8" s="175" t="s">
        <v>255</v>
      </c>
      <c r="C8" s="176" t="s">
        <v>20</v>
      </c>
      <c r="D8" s="180" t="s">
        <v>256</v>
      </c>
      <c r="E8" s="178" t="s">
        <v>245</v>
      </c>
      <c r="F8" s="181" t="s">
        <v>257</v>
      </c>
    </row>
    <row r="9" spans="1:6" s="179" customFormat="1" x14ac:dyDescent="0.25">
      <c r="A9" s="177">
        <v>1</v>
      </c>
      <c r="B9" s="175" t="s">
        <v>258</v>
      </c>
      <c r="C9" s="176" t="s">
        <v>20</v>
      </c>
      <c r="D9" s="182" t="s">
        <v>259</v>
      </c>
      <c r="E9" s="178" t="s">
        <v>245</v>
      </c>
      <c r="F9" s="181" t="s">
        <v>257</v>
      </c>
    </row>
    <row r="10" spans="1:6" s="179" customFormat="1" x14ac:dyDescent="0.25">
      <c r="A10" s="177">
        <v>1</v>
      </c>
      <c r="B10" s="175" t="s">
        <v>260</v>
      </c>
      <c r="C10" s="176" t="s">
        <v>20</v>
      </c>
      <c r="D10" s="183" t="s">
        <v>261</v>
      </c>
      <c r="E10" s="178" t="s">
        <v>245</v>
      </c>
      <c r="F10" s="112" t="s">
        <v>262</v>
      </c>
    </row>
    <row r="11" spans="1:6" s="179" customFormat="1" x14ac:dyDescent="0.25">
      <c r="A11" s="177">
        <v>1</v>
      </c>
      <c r="B11" s="175" t="s">
        <v>263</v>
      </c>
      <c r="C11" s="176" t="s">
        <v>20</v>
      </c>
      <c r="D11" s="180" t="s">
        <v>264</v>
      </c>
      <c r="E11" s="178" t="s">
        <v>245</v>
      </c>
      <c r="F11" s="181" t="s">
        <v>265</v>
      </c>
    </row>
    <row r="12" spans="1:6" s="179" customFormat="1" x14ac:dyDescent="0.25">
      <c r="A12" s="177">
        <v>1</v>
      </c>
      <c r="B12" s="175" t="s">
        <v>266</v>
      </c>
      <c r="C12" s="176" t="s">
        <v>20</v>
      </c>
      <c r="D12" s="184" t="s">
        <v>267</v>
      </c>
      <c r="E12" s="178" t="s">
        <v>245</v>
      </c>
      <c r="F12" s="112" t="s">
        <v>268</v>
      </c>
    </row>
    <row r="13" spans="1:6" s="179" customFormat="1" x14ac:dyDescent="0.25">
      <c r="A13" s="177">
        <v>1</v>
      </c>
      <c r="B13" s="175" t="s">
        <v>269</v>
      </c>
      <c r="C13" s="176" t="s">
        <v>20</v>
      </c>
      <c r="D13" s="182" t="s">
        <v>270</v>
      </c>
      <c r="E13" s="178" t="s">
        <v>245</v>
      </c>
      <c r="F13" s="112" t="s">
        <v>268</v>
      </c>
    </row>
    <row r="14" spans="1:6" s="179" customFormat="1" ht="15" customHeight="1" x14ac:dyDescent="0.25">
      <c r="A14" s="122">
        <v>2</v>
      </c>
      <c r="B14" s="185" t="s">
        <v>271</v>
      </c>
      <c r="C14" s="185" t="s">
        <v>272</v>
      </c>
      <c r="D14" s="114" t="s">
        <v>273</v>
      </c>
      <c r="E14" s="103" t="s">
        <v>274</v>
      </c>
      <c r="F14" s="103" t="s">
        <v>275</v>
      </c>
    </row>
    <row r="15" spans="1:6" s="179" customFormat="1" x14ac:dyDescent="0.25">
      <c r="A15" s="186"/>
      <c r="B15" s="185" t="s">
        <v>2011</v>
      </c>
      <c r="C15" s="185" t="s">
        <v>272</v>
      </c>
      <c r="D15" s="114" t="s">
        <v>273</v>
      </c>
      <c r="E15" s="103" t="s">
        <v>274</v>
      </c>
      <c r="F15" s="103" t="s">
        <v>275</v>
      </c>
    </row>
    <row r="16" spans="1:6" s="179" customFormat="1" x14ac:dyDescent="0.25">
      <c r="A16" s="187"/>
      <c r="B16" s="168" t="s">
        <v>240</v>
      </c>
      <c r="C16" s="169" t="s">
        <v>67</v>
      </c>
      <c r="D16" s="170" t="s">
        <v>197</v>
      </c>
      <c r="E16" s="172" t="s">
        <v>4</v>
      </c>
      <c r="F16" s="173" t="s">
        <v>198</v>
      </c>
    </row>
    <row r="17" spans="1:6" s="179" customFormat="1" x14ac:dyDescent="0.25">
      <c r="A17" s="188"/>
      <c r="B17" s="91"/>
      <c r="C17" s="131"/>
      <c r="D17" s="132" t="s">
        <v>276</v>
      </c>
      <c r="E17" s="109"/>
      <c r="F17" s="111"/>
    </row>
    <row r="18" spans="1:6" s="179" customFormat="1" x14ac:dyDescent="0.25">
      <c r="A18" s="189">
        <v>1</v>
      </c>
      <c r="B18" s="175" t="s">
        <v>277</v>
      </c>
      <c r="C18" s="175" t="s">
        <v>20</v>
      </c>
      <c r="D18" s="175" t="s">
        <v>278</v>
      </c>
      <c r="E18" s="178" t="s">
        <v>245</v>
      </c>
      <c r="F18" s="112" t="s">
        <v>279</v>
      </c>
    </row>
    <row r="19" spans="1:6" s="159" customFormat="1" x14ac:dyDescent="0.25">
      <c r="A19" s="189">
        <v>1</v>
      </c>
      <c r="B19" s="175" t="s">
        <v>280</v>
      </c>
      <c r="C19" s="175" t="s">
        <v>20</v>
      </c>
      <c r="D19" s="175" t="s">
        <v>281</v>
      </c>
      <c r="E19" s="178" t="s">
        <v>245</v>
      </c>
      <c r="F19" s="112" t="s">
        <v>279</v>
      </c>
    </row>
    <row r="20" spans="1:6" s="159" customFormat="1" x14ac:dyDescent="0.25">
      <c r="A20" s="190">
        <v>2</v>
      </c>
      <c r="B20" s="185" t="s">
        <v>282</v>
      </c>
      <c r="C20" s="185" t="s">
        <v>272</v>
      </c>
      <c r="D20" s="185" t="s">
        <v>283</v>
      </c>
      <c r="E20" s="103" t="s">
        <v>274</v>
      </c>
      <c r="F20" s="185" t="s">
        <v>284</v>
      </c>
    </row>
    <row r="21" spans="1:6" s="159" customFormat="1" x14ac:dyDescent="0.25">
      <c r="A21" s="190"/>
      <c r="B21" s="185" t="s">
        <v>291</v>
      </c>
      <c r="C21" s="185"/>
      <c r="D21" s="185"/>
      <c r="E21" s="103"/>
      <c r="F21" s="185"/>
    </row>
    <row r="22" spans="1:6" s="179" customFormat="1" x14ac:dyDescent="0.25">
      <c r="A22" s="189">
        <v>1</v>
      </c>
      <c r="B22" s="175" t="s">
        <v>285</v>
      </c>
      <c r="C22" s="175" t="s">
        <v>20</v>
      </c>
      <c r="D22" s="175" t="s">
        <v>286</v>
      </c>
      <c r="E22" s="178" t="s">
        <v>245</v>
      </c>
      <c r="F22" s="112" t="s">
        <v>287</v>
      </c>
    </row>
    <row r="23" spans="1:6" s="179" customFormat="1" x14ac:dyDescent="0.25">
      <c r="A23" s="189">
        <v>1</v>
      </c>
      <c r="B23" s="175" t="s">
        <v>288</v>
      </c>
      <c r="C23" s="175" t="s">
        <v>20</v>
      </c>
      <c r="D23" s="175" t="s">
        <v>289</v>
      </c>
      <c r="E23" s="178" t="s">
        <v>245</v>
      </c>
      <c r="F23" s="112" t="s">
        <v>290</v>
      </c>
    </row>
    <row r="24" spans="1:6" s="179" customFormat="1" x14ac:dyDescent="0.25">
      <c r="A24" s="190">
        <v>2</v>
      </c>
      <c r="B24" s="185" t="s">
        <v>305</v>
      </c>
      <c r="C24" s="185" t="s">
        <v>272</v>
      </c>
      <c r="D24" s="185" t="s">
        <v>292</v>
      </c>
      <c r="E24" s="103" t="s">
        <v>274</v>
      </c>
      <c r="F24" s="185" t="s">
        <v>284</v>
      </c>
    </row>
    <row r="25" spans="1:6" s="179" customFormat="1" x14ac:dyDescent="0.25">
      <c r="A25" s="190"/>
      <c r="B25" s="185" t="s">
        <v>319</v>
      </c>
      <c r="C25" s="185"/>
      <c r="D25" s="185"/>
      <c r="E25" s="103"/>
      <c r="F25" s="185"/>
    </row>
    <row r="26" spans="1:6" s="179" customFormat="1" x14ac:dyDescent="0.25">
      <c r="A26" s="189">
        <v>1</v>
      </c>
      <c r="B26" s="175" t="s">
        <v>293</v>
      </c>
      <c r="C26" s="175" t="s">
        <v>20</v>
      </c>
      <c r="D26" s="175" t="s">
        <v>294</v>
      </c>
      <c r="E26" s="178" t="s">
        <v>245</v>
      </c>
      <c r="F26" s="112" t="s">
        <v>295</v>
      </c>
    </row>
    <row r="27" spans="1:6" s="179" customFormat="1" x14ac:dyDescent="0.25">
      <c r="A27" s="189">
        <v>1</v>
      </c>
      <c r="B27" s="175" t="s">
        <v>296</v>
      </c>
      <c r="C27" s="175" t="s">
        <v>20</v>
      </c>
      <c r="D27" s="175" t="s">
        <v>297</v>
      </c>
      <c r="E27" s="178" t="s">
        <v>245</v>
      </c>
      <c r="F27" s="112" t="s">
        <v>298</v>
      </c>
    </row>
    <row r="28" spans="1:6" s="179" customFormat="1" x14ac:dyDescent="0.25">
      <c r="A28" s="189">
        <v>1</v>
      </c>
      <c r="B28" s="175" t="s">
        <v>299</v>
      </c>
      <c r="C28" s="175" t="s">
        <v>20</v>
      </c>
      <c r="D28" s="175" t="s">
        <v>300</v>
      </c>
      <c r="E28" s="178" t="s">
        <v>245</v>
      </c>
      <c r="F28" s="112" t="s">
        <v>301</v>
      </c>
    </row>
    <row r="29" spans="1:6" s="179" customFormat="1" x14ac:dyDescent="0.25">
      <c r="A29" s="189">
        <v>1</v>
      </c>
      <c r="B29" s="175" t="s">
        <v>302</v>
      </c>
      <c r="C29" s="175" t="s">
        <v>20</v>
      </c>
      <c r="D29" s="175" t="s">
        <v>303</v>
      </c>
      <c r="E29" s="178" t="s">
        <v>245</v>
      </c>
      <c r="F29" s="112" t="s">
        <v>304</v>
      </c>
    </row>
    <row r="30" spans="1:6" s="179" customFormat="1" x14ac:dyDescent="0.25">
      <c r="A30" s="190">
        <v>2</v>
      </c>
      <c r="B30" s="185" t="s">
        <v>328</v>
      </c>
      <c r="C30" s="185" t="s">
        <v>272</v>
      </c>
      <c r="D30" s="185" t="s">
        <v>306</v>
      </c>
      <c r="E30" s="103" t="s">
        <v>274</v>
      </c>
      <c r="F30" s="185" t="s">
        <v>307</v>
      </c>
    </row>
    <row r="31" spans="1:6" s="179" customFormat="1" x14ac:dyDescent="0.25">
      <c r="A31" s="190"/>
      <c r="B31" s="185" t="s">
        <v>336</v>
      </c>
      <c r="C31" s="185"/>
      <c r="D31" s="185"/>
      <c r="E31" s="103"/>
      <c r="F31" s="185"/>
    </row>
    <row r="32" spans="1:6" s="179" customFormat="1" x14ac:dyDescent="0.25">
      <c r="A32" s="189">
        <v>1</v>
      </c>
      <c r="B32" s="175" t="s">
        <v>308</v>
      </c>
      <c r="C32" s="175" t="s">
        <v>20</v>
      </c>
      <c r="D32" s="175" t="s">
        <v>309</v>
      </c>
      <c r="E32" s="191" t="s">
        <v>310</v>
      </c>
      <c r="F32" s="112" t="s">
        <v>311</v>
      </c>
    </row>
    <row r="33" spans="1:6" s="179" customFormat="1" x14ac:dyDescent="0.25">
      <c r="A33" s="189">
        <v>1</v>
      </c>
      <c r="B33" s="175" t="s">
        <v>312</v>
      </c>
      <c r="C33" s="175" t="s">
        <v>20</v>
      </c>
      <c r="D33" s="175" t="s">
        <v>313</v>
      </c>
      <c r="E33" s="191" t="s">
        <v>310</v>
      </c>
      <c r="F33" s="112" t="s">
        <v>311</v>
      </c>
    </row>
    <row r="34" spans="1:6" s="179" customFormat="1" x14ac:dyDescent="0.25">
      <c r="A34" s="189">
        <v>1</v>
      </c>
      <c r="B34" s="175" t="s">
        <v>314</v>
      </c>
      <c r="C34" s="175" t="s">
        <v>20</v>
      </c>
      <c r="D34" s="175" t="s">
        <v>315</v>
      </c>
      <c r="E34" s="191" t="s">
        <v>310</v>
      </c>
      <c r="F34" s="112" t="s">
        <v>316</v>
      </c>
    </row>
    <row r="35" spans="1:6" s="179" customFormat="1" x14ac:dyDescent="0.25">
      <c r="A35" s="189">
        <v>1</v>
      </c>
      <c r="B35" s="175" t="s">
        <v>317</v>
      </c>
      <c r="C35" s="175" t="s">
        <v>20</v>
      </c>
      <c r="D35" s="175" t="s">
        <v>318</v>
      </c>
      <c r="E35" s="191" t="s">
        <v>310</v>
      </c>
      <c r="F35" s="112" t="s">
        <v>316</v>
      </c>
    </row>
    <row r="36" spans="1:6" s="179" customFormat="1" x14ac:dyDescent="0.25">
      <c r="A36" s="190">
        <v>2</v>
      </c>
      <c r="B36" s="185" t="s">
        <v>344</v>
      </c>
      <c r="C36" s="185" t="s">
        <v>272</v>
      </c>
      <c r="D36" s="185" t="s">
        <v>320</v>
      </c>
      <c r="E36" s="103" t="s">
        <v>274</v>
      </c>
      <c r="F36" s="185" t="s">
        <v>321</v>
      </c>
    </row>
    <row r="37" spans="1:6" s="179" customFormat="1" x14ac:dyDescent="0.25">
      <c r="A37" s="190"/>
      <c r="B37" s="185" t="s">
        <v>352</v>
      </c>
      <c r="C37" s="185"/>
      <c r="D37" s="185"/>
      <c r="E37" s="103"/>
      <c r="F37" s="185"/>
    </row>
    <row r="38" spans="1:6" s="179" customFormat="1" x14ac:dyDescent="0.25">
      <c r="A38" s="189">
        <v>1</v>
      </c>
      <c r="B38" s="175" t="s">
        <v>322</v>
      </c>
      <c r="C38" s="175" t="s">
        <v>20</v>
      </c>
      <c r="D38" s="175" t="s">
        <v>323</v>
      </c>
      <c r="E38" s="191" t="s">
        <v>310</v>
      </c>
      <c r="F38" s="112" t="s">
        <v>324</v>
      </c>
    </row>
    <row r="39" spans="1:6" s="179" customFormat="1" x14ac:dyDescent="0.25">
      <c r="A39" s="189">
        <v>1</v>
      </c>
      <c r="B39" s="175" t="s">
        <v>325</v>
      </c>
      <c r="C39" s="175" t="s">
        <v>20</v>
      </c>
      <c r="D39" s="192" t="s">
        <v>326</v>
      </c>
      <c r="E39" s="191" t="s">
        <v>310</v>
      </c>
      <c r="F39" s="112" t="s">
        <v>327</v>
      </c>
    </row>
    <row r="40" spans="1:6" s="179" customFormat="1" x14ac:dyDescent="0.25">
      <c r="A40" s="190">
        <v>2</v>
      </c>
      <c r="B40" s="185" t="s">
        <v>2142</v>
      </c>
      <c r="C40" s="185" t="s">
        <v>272</v>
      </c>
      <c r="D40" s="185" t="s">
        <v>329</v>
      </c>
      <c r="E40" s="103" t="s">
        <v>274</v>
      </c>
      <c r="F40" s="185" t="s">
        <v>330</v>
      </c>
    </row>
    <row r="41" spans="1:6" s="179" customFormat="1" x14ac:dyDescent="0.25">
      <c r="A41" s="190"/>
      <c r="B41" s="185" t="s">
        <v>2145</v>
      </c>
      <c r="C41" s="185"/>
      <c r="D41" s="185"/>
      <c r="E41" s="103"/>
      <c r="F41" s="185"/>
    </row>
    <row r="42" spans="1:6" s="179" customFormat="1" x14ac:dyDescent="0.25">
      <c r="A42" s="189">
        <v>1</v>
      </c>
      <c r="B42" s="175" t="s">
        <v>331</v>
      </c>
      <c r="C42" s="175" t="s">
        <v>20</v>
      </c>
      <c r="D42" s="175" t="s">
        <v>332</v>
      </c>
      <c r="E42" s="191" t="s">
        <v>310</v>
      </c>
      <c r="F42" s="112" t="s">
        <v>333</v>
      </c>
    </row>
    <row r="43" spans="1:6" s="179" customFormat="1" x14ac:dyDescent="0.25">
      <c r="A43" s="189">
        <v>1</v>
      </c>
      <c r="B43" s="175" t="s">
        <v>334</v>
      </c>
      <c r="C43" s="175" t="s">
        <v>20</v>
      </c>
      <c r="D43" s="175" t="s">
        <v>335</v>
      </c>
      <c r="E43" s="191" t="s">
        <v>310</v>
      </c>
      <c r="F43" s="112" t="s">
        <v>333</v>
      </c>
    </row>
    <row r="44" spans="1:6" s="179" customFormat="1" x14ac:dyDescent="0.25">
      <c r="A44" s="190">
        <v>2</v>
      </c>
      <c r="B44" s="185" t="s">
        <v>2143</v>
      </c>
      <c r="C44" s="185" t="s">
        <v>272</v>
      </c>
      <c r="D44" s="185" t="s">
        <v>337</v>
      </c>
      <c r="E44" s="103" t="s">
        <v>274</v>
      </c>
      <c r="F44" s="185" t="s">
        <v>338</v>
      </c>
    </row>
    <row r="45" spans="1:6" s="179" customFormat="1" x14ac:dyDescent="0.25">
      <c r="A45" s="190"/>
      <c r="B45" s="185" t="s">
        <v>2146</v>
      </c>
      <c r="C45" s="185"/>
      <c r="D45" s="185"/>
      <c r="E45" s="103"/>
      <c r="F45" s="185"/>
    </row>
    <row r="46" spans="1:6" s="179" customFormat="1" x14ac:dyDescent="0.25">
      <c r="A46" s="189">
        <v>1</v>
      </c>
      <c r="B46" s="175" t="s">
        <v>339</v>
      </c>
      <c r="C46" s="175" t="s">
        <v>20</v>
      </c>
      <c r="D46" s="175" t="s">
        <v>340</v>
      </c>
      <c r="E46" s="191" t="s">
        <v>310</v>
      </c>
      <c r="F46" s="175" t="s">
        <v>341</v>
      </c>
    </row>
    <row r="47" spans="1:6" s="179" customFormat="1" x14ac:dyDescent="0.25">
      <c r="A47" s="189">
        <v>1</v>
      </c>
      <c r="B47" s="175" t="s">
        <v>342</v>
      </c>
      <c r="C47" s="175" t="s">
        <v>20</v>
      </c>
      <c r="D47" s="175" t="s">
        <v>343</v>
      </c>
      <c r="E47" s="191" t="s">
        <v>310</v>
      </c>
      <c r="F47" s="175" t="s">
        <v>341</v>
      </c>
    </row>
    <row r="48" spans="1:6" s="179" customFormat="1" x14ac:dyDescent="0.25">
      <c r="A48" s="190">
        <v>2</v>
      </c>
      <c r="B48" s="185" t="s">
        <v>2140</v>
      </c>
      <c r="C48" s="185" t="s">
        <v>272</v>
      </c>
      <c r="D48" s="185" t="s">
        <v>345</v>
      </c>
      <c r="E48" s="103" t="s">
        <v>274</v>
      </c>
      <c r="F48" s="185" t="s">
        <v>346</v>
      </c>
    </row>
    <row r="49" spans="1:6" s="179" customFormat="1" x14ac:dyDescent="0.25">
      <c r="A49" s="190"/>
      <c r="B49" s="185" t="s">
        <v>2141</v>
      </c>
      <c r="C49" s="185"/>
      <c r="D49" s="185"/>
      <c r="E49" s="103"/>
      <c r="F49" s="185"/>
    </row>
    <row r="50" spans="1:6" s="159" customFormat="1" x14ac:dyDescent="0.25">
      <c r="A50" s="189">
        <v>1</v>
      </c>
      <c r="B50" s="175" t="s">
        <v>347</v>
      </c>
      <c r="C50" s="175" t="s">
        <v>20</v>
      </c>
      <c r="D50" s="175" t="s">
        <v>348</v>
      </c>
      <c r="E50" s="191" t="s">
        <v>310</v>
      </c>
      <c r="F50" s="112" t="s">
        <v>349</v>
      </c>
    </row>
    <row r="51" spans="1:6" s="179" customFormat="1" x14ac:dyDescent="0.25">
      <c r="A51" s="189">
        <v>1</v>
      </c>
      <c r="B51" s="175" t="s">
        <v>350</v>
      </c>
      <c r="C51" s="175" t="s">
        <v>20</v>
      </c>
      <c r="D51" s="175" t="s">
        <v>351</v>
      </c>
      <c r="E51" s="191" t="s">
        <v>310</v>
      </c>
      <c r="F51" s="112" t="s">
        <v>349</v>
      </c>
    </row>
    <row r="52" spans="1:6" s="179" customFormat="1" x14ac:dyDescent="0.25">
      <c r="A52" s="190">
        <v>2</v>
      </c>
      <c r="B52" s="185" t="s">
        <v>2144</v>
      </c>
      <c r="C52" s="185" t="s">
        <v>272</v>
      </c>
      <c r="D52" s="185" t="s">
        <v>353</v>
      </c>
      <c r="E52" s="103" t="s">
        <v>274</v>
      </c>
      <c r="F52" s="185" t="s">
        <v>354</v>
      </c>
    </row>
    <row r="53" spans="1:6" s="179" customFormat="1" x14ac:dyDescent="0.25">
      <c r="A53" s="190"/>
      <c r="B53" s="185" t="s">
        <v>2147</v>
      </c>
      <c r="C53" s="185"/>
      <c r="D53" s="185"/>
      <c r="E53" s="103"/>
      <c r="F53" s="185"/>
    </row>
    <row r="54" spans="1:6" s="179" customFormat="1" x14ac:dyDescent="0.25">
      <c r="A54" s="189">
        <v>1</v>
      </c>
      <c r="B54" s="175" t="s">
        <v>355</v>
      </c>
      <c r="C54" s="175" t="s">
        <v>20</v>
      </c>
      <c r="D54" s="175" t="s">
        <v>356</v>
      </c>
      <c r="E54" s="191" t="s">
        <v>310</v>
      </c>
      <c r="F54" s="112" t="s">
        <v>357</v>
      </c>
    </row>
    <row r="55" spans="1:6" s="179" customFormat="1" x14ac:dyDescent="0.25">
      <c r="A55" s="189">
        <v>1</v>
      </c>
      <c r="B55" s="175" t="s">
        <v>358</v>
      </c>
      <c r="C55" s="175" t="s">
        <v>20</v>
      </c>
      <c r="D55" s="175" t="s">
        <v>359</v>
      </c>
      <c r="E55" s="191" t="s">
        <v>310</v>
      </c>
      <c r="F55" s="112" t="s">
        <v>357</v>
      </c>
    </row>
    <row r="56" spans="1:6" s="159" customFormat="1" x14ac:dyDescent="0.25">
      <c r="A56" s="193"/>
      <c r="B56" s="103"/>
      <c r="C56" s="144"/>
      <c r="D56" s="145"/>
      <c r="E56" s="105"/>
      <c r="F56" s="106"/>
    </row>
    <row r="57" spans="1:6" x14ac:dyDescent="0.25">
      <c r="A57" s="187"/>
      <c r="B57" s="168" t="s">
        <v>240</v>
      </c>
      <c r="C57" s="169" t="s">
        <v>67</v>
      </c>
      <c r="D57" s="170" t="s">
        <v>197</v>
      </c>
      <c r="E57" s="172" t="s">
        <v>4</v>
      </c>
      <c r="F57" s="173" t="s">
        <v>198</v>
      </c>
    </row>
    <row r="58" spans="1:6" s="179" customFormat="1" x14ac:dyDescent="0.25">
      <c r="A58" s="188"/>
      <c r="B58" s="91"/>
      <c r="C58" s="131"/>
      <c r="D58" s="132" t="s">
        <v>360</v>
      </c>
      <c r="E58" s="109"/>
      <c r="F58" s="111"/>
    </row>
    <row r="59" spans="1:6" s="179" customFormat="1" x14ac:dyDescent="0.25">
      <c r="A59" s="195">
        <v>1</v>
      </c>
      <c r="B59" s="175" t="s">
        <v>361</v>
      </c>
      <c r="C59" s="175" t="s">
        <v>20</v>
      </c>
      <c r="D59" s="194" t="s">
        <v>362</v>
      </c>
      <c r="E59" s="178" t="s">
        <v>245</v>
      </c>
      <c r="F59" s="175" t="s">
        <v>363</v>
      </c>
    </row>
    <row r="60" spans="1:6" s="179" customFormat="1" x14ac:dyDescent="0.25">
      <c r="A60" s="195">
        <v>1</v>
      </c>
      <c r="B60" s="175" t="s">
        <v>364</v>
      </c>
      <c r="C60" s="175" t="s">
        <v>20</v>
      </c>
      <c r="D60" s="194" t="s">
        <v>365</v>
      </c>
      <c r="E60" s="178" t="s">
        <v>245</v>
      </c>
      <c r="F60" s="175" t="s">
        <v>363</v>
      </c>
    </row>
    <row r="61" spans="1:6" s="179" customFormat="1" x14ac:dyDescent="0.25">
      <c r="A61" s="195">
        <v>1</v>
      </c>
      <c r="B61" s="175" t="s">
        <v>366</v>
      </c>
      <c r="C61" s="175" t="s">
        <v>20</v>
      </c>
      <c r="D61" s="194" t="s">
        <v>367</v>
      </c>
      <c r="E61" s="178" t="s">
        <v>245</v>
      </c>
      <c r="F61" s="175" t="s">
        <v>363</v>
      </c>
    </row>
    <row r="62" spans="1:6" s="159" customFormat="1" x14ac:dyDescent="0.25">
      <c r="A62" s="195">
        <v>1</v>
      </c>
      <c r="B62" s="175" t="s">
        <v>368</v>
      </c>
      <c r="C62" s="175" t="s">
        <v>20</v>
      </c>
      <c r="D62" s="194" t="s">
        <v>369</v>
      </c>
      <c r="E62" s="178" t="s">
        <v>245</v>
      </c>
      <c r="F62" s="175" t="s">
        <v>370</v>
      </c>
    </row>
    <row r="63" spans="1:6" s="179" customFormat="1" x14ac:dyDescent="0.25">
      <c r="A63" s="195">
        <v>1</v>
      </c>
      <c r="B63" s="175" t="s">
        <v>371</v>
      </c>
      <c r="C63" s="175" t="s">
        <v>20</v>
      </c>
      <c r="D63" s="194" t="s">
        <v>372</v>
      </c>
      <c r="E63" s="178" t="s">
        <v>245</v>
      </c>
      <c r="F63" s="175" t="s">
        <v>370</v>
      </c>
    </row>
    <row r="64" spans="1:6" s="179" customFormat="1" x14ac:dyDescent="0.25">
      <c r="A64" s="195">
        <v>1</v>
      </c>
      <c r="B64" s="175" t="s">
        <v>373</v>
      </c>
      <c r="C64" s="175" t="s">
        <v>20</v>
      </c>
      <c r="D64" s="194" t="s">
        <v>374</v>
      </c>
      <c r="E64" s="178" t="s">
        <v>245</v>
      </c>
      <c r="F64" s="175" t="s">
        <v>375</v>
      </c>
    </row>
    <row r="65" spans="1:6" s="179" customFormat="1" x14ac:dyDescent="0.25">
      <c r="A65" s="195">
        <v>1</v>
      </c>
      <c r="B65" s="175" t="s">
        <v>376</v>
      </c>
      <c r="C65" s="175" t="s">
        <v>20</v>
      </c>
      <c r="D65" s="194" t="s">
        <v>377</v>
      </c>
      <c r="E65" s="178" t="s">
        <v>245</v>
      </c>
      <c r="F65" s="175" t="s">
        <v>375</v>
      </c>
    </row>
    <row r="66" spans="1:6" s="179" customFormat="1" x14ac:dyDescent="0.25">
      <c r="A66" s="195">
        <v>1</v>
      </c>
      <c r="B66" s="175" t="s">
        <v>378</v>
      </c>
      <c r="C66" s="175" t="s">
        <v>20</v>
      </c>
      <c r="D66" s="194" t="s">
        <v>379</v>
      </c>
      <c r="E66" s="178" t="s">
        <v>245</v>
      </c>
      <c r="F66" s="175" t="s">
        <v>380</v>
      </c>
    </row>
    <row r="67" spans="1:6" s="179" customFormat="1" x14ac:dyDescent="0.25">
      <c r="A67" s="195">
        <v>1</v>
      </c>
      <c r="B67" s="175" t="s">
        <v>381</v>
      </c>
      <c r="C67" s="175" t="s">
        <v>20</v>
      </c>
      <c r="D67" s="194" t="s">
        <v>382</v>
      </c>
      <c r="E67" s="178" t="s">
        <v>245</v>
      </c>
      <c r="F67" s="113" t="s">
        <v>383</v>
      </c>
    </row>
    <row r="68" spans="1:6" s="159" customFormat="1" x14ac:dyDescent="0.25">
      <c r="A68" s="195">
        <v>1</v>
      </c>
      <c r="B68" s="175" t="s">
        <v>384</v>
      </c>
      <c r="C68" s="175" t="s">
        <v>20</v>
      </c>
      <c r="D68" s="194" t="s">
        <v>385</v>
      </c>
      <c r="E68" s="178" t="s">
        <v>245</v>
      </c>
      <c r="F68" s="113" t="s">
        <v>383</v>
      </c>
    </row>
    <row r="69" spans="1:6" s="159" customFormat="1" x14ac:dyDescent="0.25">
      <c r="A69" s="196">
        <v>2</v>
      </c>
      <c r="B69" s="185" t="s">
        <v>386</v>
      </c>
      <c r="C69" s="185" t="s">
        <v>272</v>
      </c>
      <c r="D69" s="185" t="s">
        <v>387</v>
      </c>
      <c r="E69" s="103" t="s">
        <v>274</v>
      </c>
      <c r="F69" s="185" t="s">
        <v>388</v>
      </c>
    </row>
    <row r="70" spans="1:6" s="159" customFormat="1" x14ac:dyDescent="0.25">
      <c r="A70" s="196"/>
      <c r="B70" s="185" t="s">
        <v>399</v>
      </c>
      <c r="C70" s="185"/>
      <c r="D70" s="521"/>
      <c r="E70" s="103"/>
      <c r="F70" s="185"/>
    </row>
    <row r="71" spans="1:6" s="179" customFormat="1" x14ac:dyDescent="0.25">
      <c r="A71" s="195">
        <v>1</v>
      </c>
      <c r="B71" s="175" t="s">
        <v>389</v>
      </c>
      <c r="C71" s="175" t="s">
        <v>20</v>
      </c>
      <c r="D71" s="194" t="s">
        <v>390</v>
      </c>
      <c r="E71" s="178" t="s">
        <v>245</v>
      </c>
      <c r="F71" s="175" t="s">
        <v>391</v>
      </c>
    </row>
    <row r="72" spans="1:6" s="179" customFormat="1" x14ac:dyDescent="0.25">
      <c r="A72" s="195">
        <v>1</v>
      </c>
      <c r="B72" s="175" t="s">
        <v>392</v>
      </c>
      <c r="C72" s="175" t="s">
        <v>20</v>
      </c>
      <c r="D72" s="194" t="s">
        <v>393</v>
      </c>
      <c r="E72" s="178" t="s">
        <v>245</v>
      </c>
      <c r="F72" s="175" t="s">
        <v>391</v>
      </c>
    </row>
    <row r="73" spans="1:6" s="179" customFormat="1" x14ac:dyDescent="0.25">
      <c r="A73" s="195">
        <v>1</v>
      </c>
      <c r="B73" s="175" t="s">
        <v>394</v>
      </c>
      <c r="C73" s="175" t="s">
        <v>20</v>
      </c>
      <c r="D73" s="194" t="s">
        <v>395</v>
      </c>
      <c r="E73" s="178" t="s">
        <v>245</v>
      </c>
      <c r="F73" s="175" t="s">
        <v>396</v>
      </c>
    </row>
    <row r="74" spans="1:6" s="159" customFormat="1" x14ac:dyDescent="0.25">
      <c r="A74" s="195">
        <v>1</v>
      </c>
      <c r="B74" s="175" t="s">
        <v>397</v>
      </c>
      <c r="C74" s="175" t="s">
        <v>20</v>
      </c>
      <c r="D74" s="194" t="s">
        <v>398</v>
      </c>
      <c r="E74" s="178" t="s">
        <v>245</v>
      </c>
      <c r="F74" s="175" t="s">
        <v>396</v>
      </c>
    </row>
    <row r="75" spans="1:6" s="159" customFormat="1" x14ac:dyDescent="0.25">
      <c r="A75" s="196">
        <v>2</v>
      </c>
      <c r="B75" s="185" t="s">
        <v>418</v>
      </c>
      <c r="C75" s="185" t="s">
        <v>272</v>
      </c>
      <c r="D75" s="185" t="s">
        <v>400</v>
      </c>
      <c r="E75" s="103" t="s">
        <v>274</v>
      </c>
      <c r="F75" s="185" t="s">
        <v>401</v>
      </c>
    </row>
    <row r="76" spans="1:6" s="159" customFormat="1" x14ac:dyDescent="0.25">
      <c r="A76" s="196"/>
      <c r="B76" s="185" t="s">
        <v>2160</v>
      </c>
      <c r="C76" s="185"/>
      <c r="D76" s="521"/>
      <c r="E76" s="103"/>
      <c r="F76" s="185"/>
    </row>
    <row r="77" spans="1:6" s="179" customFormat="1" x14ac:dyDescent="0.25">
      <c r="A77" s="195">
        <v>1</v>
      </c>
      <c r="B77" s="175" t="s">
        <v>402</v>
      </c>
      <c r="C77" s="175" t="s">
        <v>20</v>
      </c>
      <c r="D77" s="194" t="s">
        <v>403</v>
      </c>
      <c r="E77" s="178" t="s">
        <v>245</v>
      </c>
      <c r="F77" s="175" t="s">
        <v>404</v>
      </c>
    </row>
    <row r="78" spans="1:6" s="179" customFormat="1" x14ac:dyDescent="0.25">
      <c r="A78" s="195">
        <v>1</v>
      </c>
      <c r="B78" s="175" t="s">
        <v>405</v>
      </c>
      <c r="C78" s="175" t="s">
        <v>20</v>
      </c>
      <c r="D78" s="194" t="s">
        <v>406</v>
      </c>
      <c r="E78" s="178" t="s">
        <v>245</v>
      </c>
      <c r="F78" s="175" t="s">
        <v>404</v>
      </c>
    </row>
    <row r="79" spans="1:6" s="179" customFormat="1" x14ac:dyDescent="0.25">
      <c r="A79" s="195">
        <v>1</v>
      </c>
      <c r="B79" s="175" t="s">
        <v>407</v>
      </c>
      <c r="C79" s="175" t="s">
        <v>20</v>
      </c>
      <c r="D79" s="194" t="s">
        <v>408</v>
      </c>
      <c r="E79" s="178" t="s">
        <v>245</v>
      </c>
      <c r="F79" s="175" t="s">
        <v>409</v>
      </c>
    </row>
    <row r="80" spans="1:6" s="179" customFormat="1" x14ac:dyDescent="0.25">
      <c r="A80" s="195">
        <v>1</v>
      </c>
      <c r="B80" s="175" t="s">
        <v>410</v>
      </c>
      <c r="C80" s="175" t="s">
        <v>20</v>
      </c>
      <c r="D80" s="194" t="s">
        <v>411</v>
      </c>
      <c r="E80" s="178" t="s">
        <v>245</v>
      </c>
      <c r="F80" s="175" t="s">
        <v>409</v>
      </c>
    </row>
    <row r="81" spans="1:6" s="179" customFormat="1" x14ac:dyDescent="0.25">
      <c r="A81" s="195">
        <v>1</v>
      </c>
      <c r="B81" s="175" t="s">
        <v>412</v>
      </c>
      <c r="C81" s="175" t="s">
        <v>20</v>
      </c>
      <c r="D81" s="194" t="s">
        <v>413</v>
      </c>
      <c r="E81" s="178" t="s">
        <v>245</v>
      </c>
      <c r="F81" s="175" t="s">
        <v>414</v>
      </c>
    </row>
    <row r="82" spans="1:6" s="159" customFormat="1" x14ac:dyDescent="0.25">
      <c r="A82" s="195">
        <v>1</v>
      </c>
      <c r="B82" s="175" t="s">
        <v>415</v>
      </c>
      <c r="C82" s="175" t="s">
        <v>20</v>
      </c>
      <c r="D82" s="194" t="s">
        <v>416</v>
      </c>
      <c r="E82" s="178" t="s">
        <v>245</v>
      </c>
      <c r="F82" s="175" t="s">
        <v>417</v>
      </c>
    </row>
    <row r="83" spans="1:6" s="159" customFormat="1" x14ac:dyDescent="0.25">
      <c r="A83" s="196">
        <v>2</v>
      </c>
      <c r="B83" s="185" t="s">
        <v>2161</v>
      </c>
      <c r="C83" s="185" t="s">
        <v>272</v>
      </c>
      <c r="D83" s="185" t="s">
        <v>419</v>
      </c>
      <c r="E83" s="103" t="s">
        <v>274</v>
      </c>
      <c r="F83" s="185" t="s">
        <v>420</v>
      </c>
    </row>
    <row r="84" spans="1:6" s="159" customFormat="1" x14ac:dyDescent="0.25">
      <c r="A84" s="196"/>
      <c r="B84" s="185" t="s">
        <v>2162</v>
      </c>
      <c r="C84" s="185"/>
      <c r="D84" s="521"/>
      <c r="E84" s="103"/>
      <c r="F84" s="185"/>
    </row>
    <row r="85" spans="1:6" s="179" customFormat="1" x14ac:dyDescent="0.25">
      <c r="A85" s="195">
        <v>1</v>
      </c>
      <c r="B85" s="175" t="s">
        <v>421</v>
      </c>
      <c r="C85" s="175" t="s">
        <v>20</v>
      </c>
      <c r="D85" s="194" t="s">
        <v>422</v>
      </c>
      <c r="E85" s="178" t="s">
        <v>245</v>
      </c>
      <c r="F85" s="175" t="s">
        <v>423</v>
      </c>
    </row>
    <row r="86" spans="1:6" s="179" customFormat="1" x14ac:dyDescent="0.25">
      <c r="A86" s="195">
        <v>1</v>
      </c>
      <c r="B86" s="175" t="s">
        <v>424</v>
      </c>
      <c r="C86" s="175" t="s">
        <v>20</v>
      </c>
      <c r="D86" s="194" t="s">
        <v>425</v>
      </c>
      <c r="E86" s="178" t="s">
        <v>245</v>
      </c>
      <c r="F86" s="175" t="s">
        <v>423</v>
      </c>
    </row>
    <row r="87" spans="1:6" x14ac:dyDescent="0.25">
      <c r="F87" s="128"/>
    </row>
    <row r="88" spans="1:6" x14ac:dyDescent="0.25">
      <c r="F88" s="128"/>
    </row>
    <row r="89" spans="1:6" x14ac:dyDescent="0.25">
      <c r="F89" s="128"/>
    </row>
    <row r="90" spans="1:6" x14ac:dyDescent="0.25">
      <c r="F90" s="128"/>
    </row>
    <row r="91" spans="1:6" x14ac:dyDescent="0.25">
      <c r="F91" s="128"/>
    </row>
    <row r="92" spans="1:6" x14ac:dyDescent="0.25">
      <c r="F92" s="128"/>
    </row>
    <row r="93" spans="1:6" x14ac:dyDescent="0.25">
      <c r="F93" s="128"/>
    </row>
    <row r="94" spans="1:6" x14ac:dyDescent="0.25">
      <c r="F94" s="128"/>
    </row>
    <row r="95" spans="1:6" x14ac:dyDescent="0.25">
      <c r="F95" s="128"/>
    </row>
    <row r="96" spans="1:6" x14ac:dyDescent="0.25">
      <c r="F96" s="128"/>
    </row>
    <row r="97" spans="6:6" x14ac:dyDescent="0.25">
      <c r="F97" s="128"/>
    </row>
    <row r="98" spans="6:6" x14ac:dyDescent="0.25">
      <c r="F98" s="128"/>
    </row>
    <row r="99" spans="6:6" x14ac:dyDescent="0.25">
      <c r="F99" s="128"/>
    </row>
    <row r="100" spans="6:6" x14ac:dyDescent="0.25">
      <c r="F100" s="128"/>
    </row>
    <row r="101" spans="6:6" x14ac:dyDescent="0.25">
      <c r="F101" s="128"/>
    </row>
    <row r="102" spans="6:6" x14ac:dyDescent="0.25">
      <c r="F102" s="128"/>
    </row>
    <row r="103" spans="6:6" x14ac:dyDescent="0.25">
      <c r="F103" s="128"/>
    </row>
    <row r="104" spans="6:6" x14ac:dyDescent="0.25">
      <c r="F104" s="128"/>
    </row>
    <row r="105" spans="6:6" x14ac:dyDescent="0.25">
      <c r="F105" s="128"/>
    </row>
    <row r="106" spans="6:6" x14ac:dyDescent="0.25">
      <c r="F106" s="128"/>
    </row>
    <row r="107" spans="6:6" x14ac:dyDescent="0.25">
      <c r="F107" s="128"/>
    </row>
    <row r="108" spans="6:6" x14ac:dyDescent="0.25">
      <c r="F108" s="128"/>
    </row>
    <row r="109" spans="6:6" x14ac:dyDescent="0.25">
      <c r="F109" s="128"/>
    </row>
    <row r="110" spans="6:6" x14ac:dyDescent="0.25">
      <c r="F110" s="128"/>
    </row>
    <row r="111" spans="6:6" x14ac:dyDescent="0.25">
      <c r="F111" s="128"/>
    </row>
    <row r="112" spans="6:6" x14ac:dyDescent="0.25">
      <c r="F112" s="128"/>
    </row>
    <row r="113" spans="6:6" x14ac:dyDescent="0.25">
      <c r="F113" s="128"/>
    </row>
    <row r="114" spans="6:6" x14ac:dyDescent="0.25">
      <c r="F114" s="128"/>
    </row>
    <row r="115" spans="6:6" x14ac:dyDescent="0.25">
      <c r="F115" s="128"/>
    </row>
    <row r="116" spans="6:6" x14ac:dyDescent="0.25">
      <c r="F116" s="128"/>
    </row>
    <row r="117" spans="6:6" x14ac:dyDescent="0.25">
      <c r="F117" s="128"/>
    </row>
    <row r="118" spans="6:6" x14ac:dyDescent="0.25">
      <c r="F118" s="128"/>
    </row>
    <row r="119" spans="6:6" x14ac:dyDescent="0.25">
      <c r="F119" s="128"/>
    </row>
    <row r="120" spans="6:6" x14ac:dyDescent="0.25">
      <c r="F120" s="128"/>
    </row>
    <row r="121" spans="6:6" x14ac:dyDescent="0.25">
      <c r="F121" s="128"/>
    </row>
    <row r="122" spans="6:6" x14ac:dyDescent="0.25">
      <c r="F122" s="128"/>
    </row>
    <row r="123" spans="6:6" x14ac:dyDescent="0.25">
      <c r="F123" s="128"/>
    </row>
    <row r="124" spans="6:6" x14ac:dyDescent="0.25">
      <c r="F124" s="128"/>
    </row>
    <row r="125" spans="6:6" x14ac:dyDescent="0.25">
      <c r="F125" s="128"/>
    </row>
    <row r="126" spans="6:6" x14ac:dyDescent="0.25">
      <c r="F126" s="128"/>
    </row>
    <row r="127" spans="6:6" x14ac:dyDescent="0.25">
      <c r="F127" s="128"/>
    </row>
    <row r="128" spans="6:6" x14ac:dyDescent="0.25">
      <c r="F128" s="128"/>
    </row>
    <row r="129" spans="6:6" x14ac:dyDescent="0.25">
      <c r="F129" s="128"/>
    </row>
    <row r="130" spans="6:6" x14ac:dyDescent="0.25">
      <c r="F130" s="128"/>
    </row>
    <row r="131" spans="6:6" x14ac:dyDescent="0.25">
      <c r="F131" s="128"/>
    </row>
    <row r="132" spans="6:6" x14ac:dyDescent="0.25">
      <c r="F132" s="128"/>
    </row>
    <row r="133" spans="6:6" x14ac:dyDescent="0.25">
      <c r="F133" s="128"/>
    </row>
    <row r="134" spans="6:6" x14ac:dyDescent="0.25">
      <c r="F134" s="128"/>
    </row>
    <row r="135" spans="6:6" x14ac:dyDescent="0.25">
      <c r="F135" s="128"/>
    </row>
    <row r="136" spans="6:6" x14ac:dyDescent="0.25">
      <c r="F136" s="128"/>
    </row>
    <row r="137" spans="6:6" x14ac:dyDescent="0.25">
      <c r="F137" s="128"/>
    </row>
    <row r="138" spans="6:6" x14ac:dyDescent="0.25">
      <c r="F138" s="128"/>
    </row>
    <row r="139" spans="6:6" x14ac:dyDescent="0.25">
      <c r="F139" s="128"/>
    </row>
    <row r="140" spans="6:6" x14ac:dyDescent="0.25">
      <c r="F140" s="128"/>
    </row>
    <row r="141" spans="6:6" x14ac:dyDescent="0.25">
      <c r="F141" s="128"/>
    </row>
    <row r="142" spans="6:6" x14ac:dyDescent="0.25">
      <c r="F142" s="128"/>
    </row>
    <row r="143" spans="6:6" x14ac:dyDescent="0.25">
      <c r="F143" s="128"/>
    </row>
    <row r="144" spans="6:6" x14ac:dyDescent="0.25">
      <c r="F144" s="128"/>
    </row>
    <row r="145" spans="6:6" x14ac:dyDescent="0.25">
      <c r="F145" s="128"/>
    </row>
    <row r="146" spans="6:6" x14ac:dyDescent="0.25">
      <c r="F146" s="128"/>
    </row>
    <row r="147" spans="6:6" x14ac:dyDescent="0.25">
      <c r="F147" s="128"/>
    </row>
    <row r="148" spans="6:6" x14ac:dyDescent="0.25">
      <c r="F148" s="128"/>
    </row>
    <row r="149" spans="6:6" x14ac:dyDescent="0.25">
      <c r="F149" s="128"/>
    </row>
    <row r="150" spans="6:6" x14ac:dyDescent="0.25">
      <c r="F150" s="128"/>
    </row>
    <row r="151" spans="6:6" x14ac:dyDescent="0.25">
      <c r="F151" s="128"/>
    </row>
    <row r="152" spans="6:6" x14ac:dyDescent="0.25">
      <c r="F152" s="128"/>
    </row>
    <row r="153" spans="6:6" x14ac:dyDescent="0.25">
      <c r="F153" s="128"/>
    </row>
    <row r="154" spans="6:6" x14ac:dyDescent="0.25">
      <c r="F154" s="128"/>
    </row>
    <row r="155" spans="6:6" x14ac:dyDescent="0.25">
      <c r="F155" s="128"/>
    </row>
    <row r="156" spans="6:6" x14ac:dyDescent="0.25">
      <c r="F156" s="128"/>
    </row>
    <row r="157" spans="6:6" x14ac:dyDescent="0.25">
      <c r="F157" s="128"/>
    </row>
    <row r="158" spans="6:6" x14ac:dyDescent="0.25">
      <c r="F158" s="128"/>
    </row>
    <row r="159" spans="6:6" x14ac:dyDescent="0.25">
      <c r="F159" s="128"/>
    </row>
    <row r="160" spans="6:6" x14ac:dyDescent="0.25">
      <c r="F160" s="128"/>
    </row>
    <row r="161" spans="6:6" x14ac:dyDescent="0.25">
      <c r="F161" s="128"/>
    </row>
    <row r="162" spans="6:6" x14ac:dyDescent="0.25">
      <c r="F162" s="128"/>
    </row>
    <row r="163" spans="6:6" x14ac:dyDescent="0.25">
      <c r="F163" s="128"/>
    </row>
    <row r="164" spans="6:6" x14ac:dyDescent="0.25">
      <c r="F164" s="128"/>
    </row>
    <row r="165" spans="6:6" x14ac:dyDescent="0.25">
      <c r="F165" s="128"/>
    </row>
    <row r="166" spans="6:6" x14ac:dyDescent="0.25">
      <c r="F166" s="128"/>
    </row>
    <row r="167" spans="6:6" x14ac:dyDescent="0.25">
      <c r="F167" s="128"/>
    </row>
    <row r="168" spans="6:6" x14ac:dyDescent="0.25">
      <c r="F168" s="128"/>
    </row>
    <row r="169" spans="6:6" x14ac:dyDescent="0.25">
      <c r="F169" s="128"/>
    </row>
    <row r="170" spans="6:6" x14ac:dyDescent="0.25">
      <c r="F170" s="128"/>
    </row>
    <row r="171" spans="6:6" x14ac:dyDescent="0.25">
      <c r="F171" s="128"/>
    </row>
    <row r="172" spans="6:6" x14ac:dyDescent="0.25">
      <c r="F172" s="128"/>
    </row>
    <row r="173" spans="6:6" x14ac:dyDescent="0.25">
      <c r="F173" s="128"/>
    </row>
    <row r="174" spans="6:6" x14ac:dyDescent="0.25">
      <c r="F174" s="128"/>
    </row>
    <row r="175" spans="6:6" x14ac:dyDescent="0.25">
      <c r="F175" s="128"/>
    </row>
    <row r="176" spans="6:6" x14ac:dyDescent="0.25">
      <c r="F176" s="128"/>
    </row>
    <row r="177" spans="6:6" x14ac:dyDescent="0.25">
      <c r="F177" s="128"/>
    </row>
    <row r="178" spans="6:6" x14ac:dyDescent="0.25">
      <c r="F178" s="128"/>
    </row>
    <row r="179" spans="6:6" x14ac:dyDescent="0.25">
      <c r="F179" s="128"/>
    </row>
    <row r="180" spans="6:6" x14ac:dyDescent="0.25">
      <c r="F180" s="128"/>
    </row>
    <row r="181" spans="6:6" x14ac:dyDescent="0.25">
      <c r="F181" s="128"/>
    </row>
    <row r="182" spans="6:6" x14ac:dyDescent="0.25">
      <c r="F182" s="128"/>
    </row>
    <row r="183" spans="6:6" x14ac:dyDescent="0.25">
      <c r="F183" s="128"/>
    </row>
    <row r="184" spans="6:6" x14ac:dyDescent="0.25">
      <c r="F184" s="128"/>
    </row>
    <row r="185" spans="6:6" x14ac:dyDescent="0.25">
      <c r="F185" s="128"/>
    </row>
    <row r="186" spans="6:6" x14ac:dyDescent="0.25">
      <c r="F186" s="128"/>
    </row>
    <row r="187" spans="6:6" x14ac:dyDescent="0.25">
      <c r="F187" s="128"/>
    </row>
    <row r="188" spans="6:6" x14ac:dyDescent="0.25">
      <c r="F188" s="128"/>
    </row>
    <row r="189" spans="6:6" x14ac:dyDescent="0.25">
      <c r="F189" s="128"/>
    </row>
    <row r="190" spans="6:6" x14ac:dyDescent="0.25">
      <c r="F190" s="128"/>
    </row>
    <row r="191" spans="6:6" x14ac:dyDescent="0.25">
      <c r="F191" s="128"/>
    </row>
    <row r="192" spans="6:6" x14ac:dyDescent="0.25">
      <c r="F192" s="128"/>
    </row>
    <row r="193" spans="6:6" x14ac:dyDescent="0.25">
      <c r="F193" s="128"/>
    </row>
    <row r="194" spans="6:6" x14ac:dyDescent="0.25">
      <c r="F194" s="128"/>
    </row>
    <row r="195" spans="6:6" x14ac:dyDescent="0.25">
      <c r="F195" s="128"/>
    </row>
    <row r="196" spans="6:6" x14ac:dyDescent="0.25">
      <c r="F196" s="128"/>
    </row>
    <row r="197" spans="6:6" x14ac:dyDescent="0.25">
      <c r="F197" s="128"/>
    </row>
    <row r="198" spans="6:6" x14ac:dyDescent="0.25">
      <c r="F198" s="128"/>
    </row>
    <row r="199" spans="6:6" x14ac:dyDescent="0.25">
      <c r="F199" s="128"/>
    </row>
    <row r="200" spans="6:6" x14ac:dyDescent="0.25">
      <c r="F200" s="128"/>
    </row>
    <row r="201" spans="6:6" x14ac:dyDescent="0.25">
      <c r="F201" s="128"/>
    </row>
    <row r="202" spans="6:6" x14ac:dyDescent="0.25">
      <c r="F202" s="128"/>
    </row>
    <row r="203" spans="6:6" x14ac:dyDescent="0.25">
      <c r="F203" s="128"/>
    </row>
    <row r="204" spans="6:6" x14ac:dyDescent="0.25">
      <c r="F204" s="128"/>
    </row>
    <row r="205" spans="6:6" x14ac:dyDescent="0.25">
      <c r="F205" s="128"/>
    </row>
    <row r="206" spans="6:6" x14ac:dyDescent="0.25">
      <c r="F206" s="128"/>
    </row>
    <row r="207" spans="6:6" x14ac:dyDescent="0.25">
      <c r="F207" s="128"/>
    </row>
    <row r="208" spans="6:6" x14ac:dyDescent="0.25">
      <c r="F208" s="128"/>
    </row>
    <row r="209" spans="6:6" x14ac:dyDescent="0.25">
      <c r="F209" s="128"/>
    </row>
    <row r="210" spans="6:6" x14ac:dyDescent="0.25">
      <c r="F210" s="128"/>
    </row>
    <row r="211" spans="6:6" x14ac:dyDescent="0.25">
      <c r="F211" s="128"/>
    </row>
    <row r="212" spans="6:6" x14ac:dyDescent="0.25">
      <c r="F212" s="128"/>
    </row>
    <row r="213" spans="6:6" x14ac:dyDescent="0.25">
      <c r="F213" s="128"/>
    </row>
    <row r="214" spans="6:6" x14ac:dyDescent="0.25">
      <c r="F214" s="128"/>
    </row>
    <row r="215" spans="6:6" x14ac:dyDescent="0.25">
      <c r="F215" s="128"/>
    </row>
    <row r="216" spans="6:6" x14ac:dyDescent="0.25">
      <c r="F216" s="128"/>
    </row>
    <row r="217" spans="6:6" x14ac:dyDescent="0.25">
      <c r="F217" s="128"/>
    </row>
    <row r="218" spans="6:6" x14ac:dyDescent="0.25">
      <c r="F218" s="128"/>
    </row>
    <row r="219" spans="6:6" x14ac:dyDescent="0.25">
      <c r="F219" s="128"/>
    </row>
    <row r="220" spans="6:6" x14ac:dyDescent="0.25">
      <c r="F220" s="128"/>
    </row>
    <row r="221" spans="6:6" x14ac:dyDescent="0.25">
      <c r="F221" s="128"/>
    </row>
    <row r="222" spans="6:6" x14ac:dyDescent="0.25">
      <c r="F222" s="128"/>
    </row>
    <row r="223" spans="6:6" x14ac:dyDescent="0.25">
      <c r="F223" s="128"/>
    </row>
    <row r="224" spans="6:6" x14ac:dyDescent="0.25">
      <c r="F224" s="128"/>
    </row>
    <row r="225" spans="6:6" x14ac:dyDescent="0.25">
      <c r="F225" s="128"/>
    </row>
    <row r="226" spans="6:6" x14ac:dyDescent="0.25">
      <c r="F226" s="128"/>
    </row>
    <row r="227" spans="6:6" x14ac:dyDescent="0.25">
      <c r="F227" s="128"/>
    </row>
    <row r="228" spans="6:6" x14ac:dyDescent="0.25">
      <c r="F228" s="128"/>
    </row>
    <row r="229" spans="6:6" x14ac:dyDescent="0.25">
      <c r="F229" s="128"/>
    </row>
    <row r="230" spans="6:6" x14ac:dyDescent="0.25">
      <c r="F230" s="128"/>
    </row>
    <row r="231" spans="6:6" x14ac:dyDescent="0.25">
      <c r="F231" s="128"/>
    </row>
    <row r="232" spans="6:6" x14ac:dyDescent="0.25">
      <c r="F232" s="128"/>
    </row>
    <row r="233" spans="6:6" x14ac:dyDescent="0.25">
      <c r="F233" s="128"/>
    </row>
    <row r="234" spans="6:6" x14ac:dyDescent="0.25">
      <c r="F234" s="128"/>
    </row>
    <row r="235" spans="6:6" x14ac:dyDescent="0.25">
      <c r="F235" s="128"/>
    </row>
    <row r="236" spans="6:6" x14ac:dyDescent="0.25">
      <c r="F236" s="128"/>
    </row>
    <row r="237" spans="6:6" x14ac:dyDescent="0.25">
      <c r="F237" s="128"/>
    </row>
    <row r="238" spans="6:6" x14ac:dyDescent="0.25">
      <c r="F238" s="128"/>
    </row>
    <row r="239" spans="6:6" x14ac:dyDescent="0.25">
      <c r="F239" s="128"/>
    </row>
    <row r="240" spans="6:6" x14ac:dyDescent="0.25">
      <c r="F240" s="128"/>
    </row>
    <row r="241" spans="6:6" x14ac:dyDescent="0.25">
      <c r="F241" s="128"/>
    </row>
    <row r="242" spans="6:6" x14ac:dyDescent="0.25">
      <c r="F242" s="128"/>
    </row>
    <row r="243" spans="6:6" x14ac:dyDescent="0.25">
      <c r="F243" s="128"/>
    </row>
    <row r="244" spans="6:6" x14ac:dyDescent="0.25">
      <c r="F244" s="128"/>
    </row>
    <row r="245" spans="6:6" x14ac:dyDescent="0.25">
      <c r="F245" s="128"/>
    </row>
    <row r="246" spans="6:6" x14ac:dyDescent="0.25">
      <c r="F246" s="128"/>
    </row>
    <row r="247" spans="6:6" x14ac:dyDescent="0.25">
      <c r="F247" s="128"/>
    </row>
    <row r="248" spans="6:6" x14ac:dyDescent="0.25">
      <c r="F248" s="128"/>
    </row>
    <row r="249" spans="6:6" x14ac:dyDescent="0.25">
      <c r="F249" s="128"/>
    </row>
    <row r="250" spans="6:6" x14ac:dyDescent="0.25">
      <c r="F250" s="128"/>
    </row>
    <row r="251" spans="6:6" x14ac:dyDescent="0.25">
      <c r="F251" s="128"/>
    </row>
    <row r="252" spans="6:6" x14ac:dyDescent="0.25">
      <c r="F252" s="128"/>
    </row>
    <row r="253" spans="6:6" x14ac:dyDescent="0.25">
      <c r="F253" s="128"/>
    </row>
    <row r="254" spans="6:6" x14ac:dyDescent="0.25">
      <c r="F254" s="128"/>
    </row>
    <row r="255" spans="6:6" x14ac:dyDescent="0.25">
      <c r="F255" s="128"/>
    </row>
    <row r="256" spans="6:6" x14ac:dyDescent="0.25">
      <c r="F256" s="128"/>
    </row>
    <row r="257" spans="6:6" x14ac:dyDescent="0.25">
      <c r="F257" s="128"/>
    </row>
    <row r="258" spans="6:6" x14ac:dyDescent="0.25">
      <c r="F258" s="128"/>
    </row>
    <row r="259" spans="6:6" x14ac:dyDescent="0.25">
      <c r="F259" s="128"/>
    </row>
    <row r="260" spans="6:6" x14ac:dyDescent="0.25">
      <c r="F260" s="128"/>
    </row>
    <row r="261" spans="6:6" x14ac:dyDescent="0.25">
      <c r="F261" s="128"/>
    </row>
    <row r="262" spans="6:6" x14ac:dyDescent="0.25">
      <c r="F262" s="128"/>
    </row>
    <row r="263" spans="6:6" x14ac:dyDescent="0.25">
      <c r="F263" s="128"/>
    </row>
    <row r="264" spans="6:6" x14ac:dyDescent="0.25">
      <c r="F264" s="128"/>
    </row>
    <row r="265" spans="6:6" x14ac:dyDescent="0.25">
      <c r="F265" s="128"/>
    </row>
    <row r="266" spans="6:6" x14ac:dyDescent="0.25">
      <c r="F266" s="128"/>
    </row>
    <row r="267" spans="6:6" x14ac:dyDescent="0.25">
      <c r="F267" s="128"/>
    </row>
    <row r="268" spans="6:6" x14ac:dyDescent="0.25">
      <c r="F268" s="128"/>
    </row>
    <row r="269" spans="6:6" x14ac:dyDescent="0.25">
      <c r="F269" s="128"/>
    </row>
    <row r="270" spans="6:6" x14ac:dyDescent="0.25">
      <c r="F270" s="128"/>
    </row>
    <row r="271" spans="6:6" x14ac:dyDescent="0.25">
      <c r="F271" s="128"/>
    </row>
    <row r="272" spans="6:6" x14ac:dyDescent="0.25">
      <c r="F272" s="128"/>
    </row>
    <row r="273" spans="6:6" x14ac:dyDescent="0.25">
      <c r="F273" s="128"/>
    </row>
    <row r="274" spans="6:6" x14ac:dyDescent="0.25">
      <c r="F274" s="128"/>
    </row>
    <row r="275" spans="6:6" x14ac:dyDescent="0.25">
      <c r="F275" s="128"/>
    </row>
    <row r="276" spans="6:6" x14ac:dyDescent="0.25">
      <c r="F276" s="128"/>
    </row>
    <row r="277" spans="6:6" x14ac:dyDescent="0.25">
      <c r="F277" s="128"/>
    </row>
    <row r="278" spans="6:6" x14ac:dyDescent="0.25">
      <c r="F278" s="128"/>
    </row>
    <row r="279" spans="6:6" x14ac:dyDescent="0.25">
      <c r="F279" s="128"/>
    </row>
    <row r="280" spans="6:6" x14ac:dyDescent="0.25">
      <c r="F280" s="128"/>
    </row>
    <row r="281" spans="6:6" x14ac:dyDescent="0.25">
      <c r="F281" s="128"/>
    </row>
    <row r="282" spans="6:6" x14ac:dyDescent="0.25">
      <c r="F282" s="128"/>
    </row>
    <row r="283" spans="6:6" x14ac:dyDescent="0.25">
      <c r="F283" s="128"/>
    </row>
    <row r="284" spans="6:6" x14ac:dyDescent="0.25">
      <c r="F284" s="128"/>
    </row>
    <row r="285" spans="6:6" x14ac:dyDescent="0.25">
      <c r="F285" s="128"/>
    </row>
    <row r="286" spans="6:6" x14ac:dyDescent="0.25">
      <c r="F286" s="128"/>
    </row>
    <row r="287" spans="6:6" x14ac:dyDescent="0.25">
      <c r="F287" s="128"/>
    </row>
    <row r="288" spans="6:6" x14ac:dyDescent="0.25">
      <c r="F288" s="128"/>
    </row>
    <row r="289" spans="6:6" x14ac:dyDescent="0.25">
      <c r="F289" s="128"/>
    </row>
    <row r="290" spans="6:6" x14ac:dyDescent="0.25">
      <c r="F290" s="128"/>
    </row>
    <row r="291" spans="6:6" x14ac:dyDescent="0.25">
      <c r="F291" s="128"/>
    </row>
    <row r="292" spans="6:6" x14ac:dyDescent="0.25">
      <c r="F292" s="128"/>
    </row>
    <row r="293" spans="6:6" x14ac:dyDescent="0.25">
      <c r="F293" s="128"/>
    </row>
    <row r="294" spans="6:6" x14ac:dyDescent="0.25">
      <c r="F294" s="128"/>
    </row>
    <row r="295" spans="6:6" x14ac:dyDescent="0.25">
      <c r="F295" s="128"/>
    </row>
    <row r="296" spans="6:6" x14ac:dyDescent="0.25">
      <c r="F296" s="128"/>
    </row>
    <row r="297" spans="6:6" x14ac:dyDescent="0.25">
      <c r="F297" s="128"/>
    </row>
    <row r="298" spans="6:6" x14ac:dyDescent="0.25">
      <c r="F298" s="128"/>
    </row>
    <row r="299" spans="6:6" x14ac:dyDescent="0.25">
      <c r="F299" s="128"/>
    </row>
    <row r="300" spans="6:6" x14ac:dyDescent="0.25">
      <c r="F300" s="128"/>
    </row>
    <row r="301" spans="6:6" x14ac:dyDescent="0.25">
      <c r="F301" s="128"/>
    </row>
    <row r="302" spans="6:6" x14ac:dyDescent="0.25">
      <c r="F302" s="128"/>
    </row>
    <row r="303" spans="6:6" x14ac:dyDescent="0.25">
      <c r="F303" s="128"/>
    </row>
    <row r="304" spans="6:6" x14ac:dyDescent="0.25">
      <c r="F304" s="128"/>
    </row>
    <row r="305" spans="6:6" x14ac:dyDescent="0.25">
      <c r="F305" s="128"/>
    </row>
    <row r="306" spans="6:6" x14ac:dyDescent="0.25">
      <c r="F306" s="128"/>
    </row>
    <row r="307" spans="6:6" x14ac:dyDescent="0.25">
      <c r="F307" s="128"/>
    </row>
    <row r="308" spans="6:6" x14ac:dyDescent="0.25">
      <c r="F308" s="128"/>
    </row>
    <row r="309" spans="6:6" x14ac:dyDescent="0.25">
      <c r="F309" s="128"/>
    </row>
    <row r="310" spans="6:6" x14ac:dyDescent="0.25">
      <c r="F310" s="128"/>
    </row>
    <row r="311" spans="6:6" x14ac:dyDescent="0.25">
      <c r="F311" s="128"/>
    </row>
    <row r="312" spans="6:6" x14ac:dyDescent="0.25">
      <c r="F312" s="128"/>
    </row>
    <row r="313" spans="6:6" x14ac:dyDescent="0.25">
      <c r="F313" s="128"/>
    </row>
    <row r="314" spans="6:6" x14ac:dyDescent="0.25">
      <c r="F314" s="128"/>
    </row>
    <row r="315" spans="6:6" x14ac:dyDescent="0.25">
      <c r="F315" s="128"/>
    </row>
    <row r="316" spans="6:6" x14ac:dyDescent="0.25">
      <c r="F316" s="128"/>
    </row>
    <row r="317" spans="6:6" x14ac:dyDescent="0.25">
      <c r="F317" s="128"/>
    </row>
    <row r="318" spans="6:6" x14ac:dyDescent="0.25">
      <c r="F318" s="128"/>
    </row>
    <row r="319" spans="6:6" x14ac:dyDescent="0.25">
      <c r="F319" s="128"/>
    </row>
    <row r="320" spans="6:6" x14ac:dyDescent="0.25">
      <c r="F320" s="128"/>
    </row>
    <row r="321" spans="6:6" x14ac:dyDescent="0.25">
      <c r="F321" s="128"/>
    </row>
    <row r="322" spans="6:6" x14ac:dyDescent="0.25">
      <c r="F322" s="128"/>
    </row>
    <row r="323" spans="6:6" x14ac:dyDescent="0.25">
      <c r="F323" s="128"/>
    </row>
    <row r="324" spans="6:6" x14ac:dyDescent="0.25">
      <c r="F324" s="128"/>
    </row>
    <row r="325" spans="6:6" x14ac:dyDescent="0.25">
      <c r="F325" s="128"/>
    </row>
    <row r="326" spans="6:6" x14ac:dyDescent="0.25">
      <c r="F326" s="128"/>
    </row>
    <row r="327" spans="6:6" x14ac:dyDescent="0.25">
      <c r="F327" s="128"/>
    </row>
    <row r="328" spans="6:6" x14ac:dyDescent="0.25">
      <c r="F328" s="128"/>
    </row>
    <row r="329" spans="6:6" x14ac:dyDescent="0.25">
      <c r="F329" s="128"/>
    </row>
    <row r="330" spans="6:6" x14ac:dyDescent="0.25">
      <c r="F330" s="128"/>
    </row>
    <row r="331" spans="6:6" x14ac:dyDescent="0.25">
      <c r="F331" s="128"/>
    </row>
    <row r="332" spans="6:6" x14ac:dyDescent="0.25">
      <c r="F332" s="128"/>
    </row>
    <row r="333" spans="6:6" x14ac:dyDescent="0.25">
      <c r="F333" s="128"/>
    </row>
    <row r="334" spans="6:6" x14ac:dyDescent="0.25">
      <c r="F334" s="128"/>
    </row>
    <row r="335" spans="6:6" x14ac:dyDescent="0.25">
      <c r="F335" s="128"/>
    </row>
    <row r="336" spans="6:6" x14ac:dyDescent="0.25">
      <c r="F336" s="128"/>
    </row>
    <row r="337" spans="6:6" x14ac:dyDescent="0.25">
      <c r="F337" s="128"/>
    </row>
    <row r="338" spans="6:6" x14ac:dyDescent="0.25">
      <c r="F338" s="128"/>
    </row>
    <row r="339" spans="6:6" x14ac:dyDescent="0.25">
      <c r="F339" s="128"/>
    </row>
    <row r="340" spans="6:6" x14ac:dyDescent="0.25">
      <c r="F340" s="128"/>
    </row>
    <row r="341" spans="6:6" x14ac:dyDescent="0.25">
      <c r="F341" s="128"/>
    </row>
    <row r="342" spans="6:6" x14ac:dyDescent="0.25">
      <c r="F342" s="128"/>
    </row>
    <row r="343" spans="6:6" x14ac:dyDescent="0.25">
      <c r="F343" s="128"/>
    </row>
    <row r="344" spans="6:6" x14ac:dyDescent="0.25">
      <c r="F344" s="128"/>
    </row>
    <row r="345" spans="6:6" x14ac:dyDescent="0.25">
      <c r="F345" s="128"/>
    </row>
    <row r="346" spans="6:6" x14ac:dyDescent="0.25">
      <c r="F346" s="128"/>
    </row>
    <row r="347" spans="6:6" x14ac:dyDescent="0.25">
      <c r="F347" s="128"/>
    </row>
    <row r="348" spans="6:6" x14ac:dyDescent="0.25">
      <c r="F348" s="128"/>
    </row>
    <row r="349" spans="6:6" x14ac:dyDescent="0.25">
      <c r="F349" s="128"/>
    </row>
    <row r="350" spans="6:6" x14ac:dyDescent="0.25">
      <c r="F350" s="128"/>
    </row>
    <row r="351" spans="6:6" x14ac:dyDescent="0.25">
      <c r="F351" s="128"/>
    </row>
    <row r="352" spans="6:6" x14ac:dyDescent="0.25">
      <c r="F352" s="128"/>
    </row>
    <row r="353" spans="6:6" x14ac:dyDescent="0.25">
      <c r="F353" s="128"/>
    </row>
    <row r="354" spans="6:6" x14ac:dyDescent="0.25">
      <c r="F354" s="128"/>
    </row>
    <row r="355" spans="6:6" x14ac:dyDescent="0.25">
      <c r="F355" s="128"/>
    </row>
    <row r="356" spans="6:6" x14ac:dyDescent="0.25">
      <c r="F356" s="128"/>
    </row>
    <row r="357" spans="6:6" x14ac:dyDescent="0.25">
      <c r="F357" s="128"/>
    </row>
    <row r="358" spans="6:6" x14ac:dyDescent="0.25">
      <c r="F358" s="128"/>
    </row>
    <row r="359" spans="6:6" x14ac:dyDescent="0.25">
      <c r="F359" s="128"/>
    </row>
    <row r="360" spans="6:6" x14ac:dyDescent="0.25">
      <c r="F360" s="128"/>
    </row>
    <row r="361" spans="6:6" x14ac:dyDescent="0.25">
      <c r="F361" s="128"/>
    </row>
    <row r="362" spans="6:6" x14ac:dyDescent="0.25">
      <c r="F362" s="128"/>
    </row>
    <row r="363" spans="6:6" x14ac:dyDescent="0.25">
      <c r="F363" s="128"/>
    </row>
    <row r="364" spans="6:6" x14ac:dyDescent="0.25">
      <c r="F364" s="128"/>
    </row>
  </sheetData>
  <phoneticPr fontId="16" type="noConversion"/>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1709"/>
  <sheetViews>
    <sheetView topLeftCell="A13" workbookViewId="0">
      <selection activeCell="C57" sqref="C57"/>
    </sheetView>
  </sheetViews>
  <sheetFormatPr defaultColWidth="13" defaultRowHeight="12.75" x14ac:dyDescent="0.2"/>
  <cols>
    <col min="1" max="1" width="10.125" style="129" bestFit="1" customWidth="1"/>
    <col min="2" max="2" width="17.375" style="129" customWidth="1"/>
    <col min="3" max="3" width="62.625" style="129" customWidth="1"/>
    <col min="4" max="4" width="30.875" style="129" customWidth="1"/>
    <col min="5" max="5" width="65.625" style="165" customWidth="1"/>
    <col min="6" max="16384" width="13" style="129"/>
  </cols>
  <sheetData>
    <row r="1" spans="1:6" ht="54.6" customHeight="1" x14ac:dyDescent="0.2">
      <c r="A1" s="1741" t="s">
        <v>426</v>
      </c>
      <c r="B1" s="1741"/>
      <c r="C1" s="1741"/>
      <c r="D1" s="1741"/>
      <c r="E1" s="1742"/>
    </row>
    <row r="2" spans="1:6" ht="15.75" x14ac:dyDescent="0.25">
      <c r="A2" s="85"/>
      <c r="B2" s="86" t="s">
        <v>67</v>
      </c>
      <c r="C2" s="87" t="s">
        <v>197</v>
      </c>
      <c r="D2" s="197" t="s">
        <v>4</v>
      </c>
      <c r="E2" s="90" t="s">
        <v>198</v>
      </c>
    </row>
    <row r="3" spans="1:6" ht="25.5" x14ac:dyDescent="0.2">
      <c r="A3" s="91"/>
      <c r="B3" s="92" t="s">
        <v>427</v>
      </c>
      <c r="C3" s="93" t="s">
        <v>428</v>
      </c>
      <c r="D3" s="198"/>
      <c r="E3" s="96"/>
    </row>
    <row r="4" spans="1:6" s="133" customFormat="1" x14ac:dyDescent="0.2">
      <c r="A4" s="97" t="s">
        <v>429</v>
      </c>
      <c r="B4" s="97" t="s">
        <v>427</v>
      </c>
      <c r="C4" s="199" t="s">
        <v>430</v>
      </c>
      <c r="D4" s="99" t="s">
        <v>431</v>
      </c>
      <c r="E4" s="100" t="s">
        <v>432</v>
      </c>
      <c r="F4" s="199">
        <v>1</v>
      </c>
    </row>
    <row r="5" spans="1:6" s="133" customFormat="1" x14ac:dyDescent="0.2">
      <c r="A5" s="97" t="s">
        <v>433</v>
      </c>
      <c r="B5" s="97" t="s">
        <v>427</v>
      </c>
      <c r="C5" s="199" t="s">
        <v>434</v>
      </c>
      <c r="D5" s="99" t="s">
        <v>435</v>
      </c>
      <c r="E5" s="100" t="s">
        <v>436</v>
      </c>
      <c r="F5" s="199">
        <v>1</v>
      </c>
    </row>
    <row r="6" spans="1:6" s="133" customFormat="1" x14ac:dyDescent="0.2">
      <c r="A6" s="97" t="s">
        <v>437</v>
      </c>
      <c r="B6" s="97" t="s">
        <v>427</v>
      </c>
      <c r="C6" s="102" t="s">
        <v>438</v>
      </c>
      <c r="D6" s="99" t="s">
        <v>435</v>
      </c>
      <c r="E6" s="102" t="s">
        <v>439</v>
      </c>
      <c r="F6" s="199">
        <v>1</v>
      </c>
    </row>
    <row r="7" spans="1:6" s="133" customFormat="1" x14ac:dyDescent="0.2">
      <c r="A7" s="97" t="s">
        <v>440</v>
      </c>
      <c r="B7" s="97" t="s">
        <v>427</v>
      </c>
      <c r="C7" s="112" t="s">
        <v>441</v>
      </c>
      <c r="D7" s="99" t="s">
        <v>431</v>
      </c>
      <c r="E7" s="112" t="s">
        <v>442</v>
      </c>
      <c r="F7" s="199">
        <v>1</v>
      </c>
    </row>
    <row r="8" spans="1:6" s="133" customFormat="1" x14ac:dyDescent="0.2">
      <c r="A8" s="97" t="s">
        <v>443</v>
      </c>
      <c r="B8" s="97" t="s">
        <v>427</v>
      </c>
      <c r="C8" s="112" t="s">
        <v>444</v>
      </c>
      <c r="D8" s="99" t="s">
        <v>435</v>
      </c>
      <c r="E8" s="112" t="s">
        <v>445</v>
      </c>
      <c r="F8" s="199">
        <v>1</v>
      </c>
    </row>
    <row r="9" spans="1:6" s="133" customFormat="1" x14ac:dyDescent="0.2">
      <c r="A9" s="97" t="s">
        <v>446</v>
      </c>
      <c r="B9" s="97" t="s">
        <v>427</v>
      </c>
      <c r="C9" s="199" t="s">
        <v>447</v>
      </c>
      <c r="D9" s="99" t="s">
        <v>431</v>
      </c>
      <c r="E9" s="199" t="s">
        <v>448</v>
      </c>
      <c r="F9" s="199">
        <v>1</v>
      </c>
    </row>
    <row r="10" spans="1:6" s="133" customFormat="1" x14ac:dyDescent="0.2">
      <c r="A10" s="97" t="s">
        <v>449</v>
      </c>
      <c r="B10" s="97" t="s">
        <v>427</v>
      </c>
      <c r="C10" s="199" t="s">
        <v>450</v>
      </c>
      <c r="D10" s="99" t="s">
        <v>431</v>
      </c>
      <c r="E10" s="199" t="s">
        <v>451</v>
      </c>
      <c r="F10" s="199">
        <v>1</v>
      </c>
    </row>
    <row r="11" spans="1:6" s="133" customFormat="1" x14ac:dyDescent="0.2">
      <c r="A11" s="97" t="s">
        <v>452</v>
      </c>
      <c r="B11" s="97" t="s">
        <v>427</v>
      </c>
      <c r="C11" s="199" t="s">
        <v>453</v>
      </c>
      <c r="D11" s="99" t="s">
        <v>431</v>
      </c>
      <c r="E11" s="199" t="s">
        <v>454</v>
      </c>
      <c r="F11" s="199">
        <v>1</v>
      </c>
    </row>
    <row r="12" spans="1:6" s="143" customFormat="1" x14ac:dyDescent="0.2">
      <c r="A12" s="103" t="s">
        <v>1937</v>
      </c>
      <c r="B12" s="103" t="s">
        <v>427</v>
      </c>
      <c r="C12" s="200" t="s">
        <v>455</v>
      </c>
      <c r="D12" s="105" t="s">
        <v>456</v>
      </c>
      <c r="E12" s="200" t="s">
        <v>457</v>
      </c>
      <c r="F12" s="199">
        <v>1</v>
      </c>
    </row>
    <row r="13" spans="1:6" s="143" customFormat="1" x14ac:dyDescent="0.2">
      <c r="A13" s="103" t="s">
        <v>1938</v>
      </c>
      <c r="B13" s="103" t="s">
        <v>427</v>
      </c>
      <c r="C13" s="200" t="s">
        <v>458</v>
      </c>
      <c r="D13" s="105" t="s">
        <v>456</v>
      </c>
      <c r="E13" s="200" t="s">
        <v>459</v>
      </c>
      <c r="F13" s="199">
        <v>1</v>
      </c>
    </row>
    <row r="14" spans="1:6" s="143" customFormat="1" x14ac:dyDescent="0.2">
      <c r="A14" s="103" t="s">
        <v>1939</v>
      </c>
      <c r="B14" s="103" t="s">
        <v>427</v>
      </c>
      <c r="C14" s="114" t="s">
        <v>460</v>
      </c>
      <c r="D14" s="105" t="s">
        <v>456</v>
      </c>
      <c r="E14" s="114" t="s">
        <v>461</v>
      </c>
      <c r="F14" s="199">
        <v>1</v>
      </c>
    </row>
    <row r="15" spans="1:6" s="143" customFormat="1" ht="13.5" thickBot="1" x14ac:dyDescent="0.25">
      <c r="A15" s="91"/>
      <c r="B15" s="92" t="s">
        <v>427</v>
      </c>
      <c r="C15" s="109" t="s">
        <v>462</v>
      </c>
      <c r="D15" s="109"/>
      <c r="E15" s="111"/>
      <c r="F15" s="109"/>
    </row>
    <row r="16" spans="1:6" ht="15.75" thickBot="1" x14ac:dyDescent="0.25">
      <c r="A16" s="97" t="s">
        <v>463</v>
      </c>
      <c r="B16" s="97" t="s">
        <v>427</v>
      </c>
      <c r="C16" s="102" t="s">
        <v>464</v>
      </c>
      <c r="D16" s="99" t="s">
        <v>465</v>
      </c>
      <c r="E16" s="201" t="s">
        <v>466</v>
      </c>
      <c r="F16" s="102">
        <v>1</v>
      </c>
    </row>
    <row r="17" spans="1:6" s="133" customFormat="1" ht="15.75" thickBot="1" x14ac:dyDescent="0.25">
      <c r="A17" s="97" t="s">
        <v>467</v>
      </c>
      <c r="B17" s="97" t="s">
        <v>427</v>
      </c>
      <c r="C17" s="112" t="s">
        <v>468</v>
      </c>
      <c r="D17" s="99" t="s">
        <v>465</v>
      </c>
      <c r="E17" s="202" t="s">
        <v>469</v>
      </c>
      <c r="F17" s="112">
        <v>1</v>
      </c>
    </row>
    <row r="18" spans="1:6" s="133" customFormat="1" ht="30.75" thickBot="1" x14ac:dyDescent="0.25">
      <c r="A18" s="97" t="s">
        <v>470</v>
      </c>
      <c r="B18" s="97" t="s">
        <v>427</v>
      </c>
      <c r="C18" s="112" t="s">
        <v>471</v>
      </c>
      <c r="D18" s="99" t="s">
        <v>465</v>
      </c>
      <c r="E18" s="202" t="s">
        <v>472</v>
      </c>
      <c r="F18" s="112">
        <v>1</v>
      </c>
    </row>
    <row r="19" spans="1:6" s="133" customFormat="1" ht="15.75" thickBot="1" x14ac:dyDescent="0.25">
      <c r="A19" s="97" t="s">
        <v>473</v>
      </c>
      <c r="B19" s="97" t="s">
        <v>427</v>
      </c>
      <c r="C19" s="102" t="s">
        <v>474</v>
      </c>
      <c r="D19" s="99" t="s">
        <v>475</v>
      </c>
      <c r="E19" s="202" t="s">
        <v>476</v>
      </c>
      <c r="F19" s="102">
        <v>1</v>
      </c>
    </row>
    <row r="20" spans="1:6" s="133" customFormat="1" ht="15.75" thickBot="1" x14ac:dyDescent="0.25">
      <c r="A20" s="97" t="s">
        <v>477</v>
      </c>
      <c r="B20" s="97" t="s">
        <v>427</v>
      </c>
      <c r="C20" s="203" t="s">
        <v>478</v>
      </c>
      <c r="D20" s="99" t="s">
        <v>475</v>
      </c>
      <c r="E20" s="202" t="s">
        <v>479</v>
      </c>
      <c r="F20" s="203">
        <v>1</v>
      </c>
    </row>
    <row r="21" spans="1:6" s="133" customFormat="1" ht="15.75" thickBot="1" x14ac:dyDescent="0.25">
      <c r="A21" s="97" t="s">
        <v>480</v>
      </c>
      <c r="B21" s="97" t="s">
        <v>427</v>
      </c>
      <c r="C21" s="204" t="s">
        <v>481</v>
      </c>
      <c r="D21" s="99" t="s">
        <v>475</v>
      </c>
      <c r="E21" s="202" t="s">
        <v>482</v>
      </c>
      <c r="F21" s="204">
        <v>1</v>
      </c>
    </row>
    <row r="22" spans="1:6" s="143" customFormat="1" ht="15.75" thickBot="1" x14ac:dyDescent="0.25">
      <c r="A22" s="103" t="s">
        <v>1940</v>
      </c>
      <c r="B22" s="103" t="s">
        <v>427</v>
      </c>
      <c r="C22" s="205" t="s">
        <v>483</v>
      </c>
      <c r="D22" s="105" t="s">
        <v>456</v>
      </c>
      <c r="E22" s="206" t="s">
        <v>484</v>
      </c>
      <c r="F22" s="205">
        <v>1</v>
      </c>
    </row>
    <row r="23" spans="1:6" s="143" customFormat="1" ht="15.75" thickBot="1" x14ac:dyDescent="0.25">
      <c r="A23" s="103" t="s">
        <v>1941</v>
      </c>
      <c r="B23" s="103" t="s">
        <v>427</v>
      </c>
      <c r="C23" s="205" t="s">
        <v>485</v>
      </c>
      <c r="D23" s="105" t="s">
        <v>456</v>
      </c>
      <c r="E23" s="206" t="s">
        <v>486</v>
      </c>
      <c r="F23" s="205">
        <v>1</v>
      </c>
    </row>
    <row r="24" spans="1:6" s="143" customFormat="1" ht="15.75" thickBot="1" x14ac:dyDescent="0.25">
      <c r="A24" s="103" t="s">
        <v>1942</v>
      </c>
      <c r="B24" s="103" t="s">
        <v>427</v>
      </c>
      <c r="C24" s="207" t="s">
        <v>487</v>
      </c>
      <c r="D24" s="105" t="s">
        <v>456</v>
      </c>
      <c r="E24" s="206" t="s">
        <v>488</v>
      </c>
      <c r="F24" s="207">
        <v>1</v>
      </c>
    </row>
    <row r="25" spans="1:6" s="133" customFormat="1" ht="13.5" thickBot="1" x14ac:dyDescent="0.25">
      <c r="A25" s="91"/>
      <c r="B25" s="92" t="s">
        <v>427</v>
      </c>
      <c r="C25" s="109" t="s">
        <v>489</v>
      </c>
      <c r="D25" s="109"/>
      <c r="E25" s="111"/>
      <c r="F25" s="109"/>
    </row>
    <row r="26" spans="1:6" s="133" customFormat="1" ht="15.75" thickBot="1" x14ac:dyDescent="0.25">
      <c r="A26" s="97" t="s">
        <v>490</v>
      </c>
      <c r="B26" s="97" t="s">
        <v>427</v>
      </c>
      <c r="C26" s="175" t="s">
        <v>491</v>
      </c>
      <c r="D26" s="209" t="s">
        <v>435</v>
      </c>
      <c r="E26" s="201" t="s">
        <v>492</v>
      </c>
      <c r="F26" s="208">
        <v>1</v>
      </c>
    </row>
    <row r="27" spans="1:6" s="133" customFormat="1" ht="15.75" thickBot="1" x14ac:dyDescent="0.25">
      <c r="A27" s="97" t="s">
        <v>493</v>
      </c>
      <c r="B27" s="97" t="s">
        <v>427</v>
      </c>
      <c r="C27" s="175" t="s">
        <v>494</v>
      </c>
      <c r="D27" s="209" t="s">
        <v>435</v>
      </c>
      <c r="E27" s="202" t="s">
        <v>495</v>
      </c>
      <c r="F27" s="208">
        <v>1</v>
      </c>
    </row>
    <row r="28" spans="1:6" s="143" customFormat="1" ht="15.75" thickBot="1" x14ac:dyDescent="0.25">
      <c r="A28" s="97" t="s">
        <v>496</v>
      </c>
      <c r="B28" s="97" t="s">
        <v>427</v>
      </c>
      <c r="C28" s="210" t="s">
        <v>497</v>
      </c>
      <c r="D28" s="209" t="s">
        <v>435</v>
      </c>
      <c r="E28" s="202" t="s">
        <v>498</v>
      </c>
      <c r="F28" s="211">
        <v>1</v>
      </c>
    </row>
    <row r="29" spans="1:6" s="143" customFormat="1" ht="15.75" thickBot="1" x14ac:dyDescent="0.25">
      <c r="A29" s="103" t="s">
        <v>1943</v>
      </c>
      <c r="B29" s="103" t="s">
        <v>427</v>
      </c>
      <c r="C29" s="106" t="s">
        <v>499</v>
      </c>
      <c r="D29" s="213" t="s">
        <v>435</v>
      </c>
      <c r="E29" s="206" t="s">
        <v>500</v>
      </c>
      <c r="F29" s="212">
        <v>1</v>
      </c>
    </row>
    <row r="30" spans="1:6" s="143" customFormat="1" ht="15.75" thickBot="1" x14ac:dyDescent="0.25">
      <c r="A30" s="103" t="s">
        <v>1944</v>
      </c>
      <c r="B30" s="103" t="s">
        <v>427</v>
      </c>
      <c r="C30" s="106" t="s">
        <v>501</v>
      </c>
      <c r="D30" s="213" t="s">
        <v>435</v>
      </c>
      <c r="E30" s="206" t="s">
        <v>500</v>
      </c>
      <c r="F30" s="212">
        <v>1</v>
      </c>
    </row>
    <row r="31" spans="1:6" s="133" customFormat="1" ht="15.75" thickBot="1" x14ac:dyDescent="0.25">
      <c r="A31" s="97" t="s">
        <v>503</v>
      </c>
      <c r="B31" s="97" t="s">
        <v>427</v>
      </c>
      <c r="C31" s="214" t="s">
        <v>504</v>
      </c>
      <c r="D31" s="99" t="s">
        <v>431</v>
      </c>
      <c r="E31" s="202" t="s">
        <v>505</v>
      </c>
      <c r="F31" s="215">
        <v>1</v>
      </c>
    </row>
    <row r="32" spans="1:6" s="133" customFormat="1" ht="15.75" thickBot="1" x14ac:dyDescent="0.25">
      <c r="A32" s="97" t="s">
        <v>506</v>
      </c>
      <c r="B32" s="97" t="s">
        <v>427</v>
      </c>
      <c r="C32" s="100" t="s">
        <v>507</v>
      </c>
      <c r="D32" s="99" t="s">
        <v>431</v>
      </c>
      <c r="E32" s="202" t="s">
        <v>508</v>
      </c>
      <c r="F32" s="100">
        <v>1</v>
      </c>
    </row>
    <row r="33" spans="1:6" s="143" customFormat="1" ht="15.75" thickBot="1" x14ac:dyDescent="0.25">
      <c r="A33" s="103" t="s">
        <v>2148</v>
      </c>
      <c r="B33" s="103" t="s">
        <v>427</v>
      </c>
      <c r="C33" s="114" t="s">
        <v>509</v>
      </c>
      <c r="D33" s="105" t="s">
        <v>431</v>
      </c>
      <c r="E33" s="206" t="s">
        <v>510</v>
      </c>
      <c r="F33" s="114">
        <v>1</v>
      </c>
    </row>
    <row r="34" spans="1:6" s="143" customFormat="1" ht="15.75" thickBot="1" x14ac:dyDescent="0.25">
      <c r="A34" s="103" t="s">
        <v>1945</v>
      </c>
      <c r="B34" s="103" t="s">
        <v>427</v>
      </c>
      <c r="C34" s="106" t="s">
        <v>511</v>
      </c>
      <c r="D34" s="105" t="s">
        <v>431</v>
      </c>
      <c r="E34" s="206" t="s">
        <v>510</v>
      </c>
      <c r="F34" s="106">
        <v>1</v>
      </c>
    </row>
    <row r="35" spans="1:6" s="133" customFormat="1" ht="13.35" customHeight="1" x14ac:dyDescent="0.2">
      <c r="A35" s="216"/>
      <c r="B35" s="92" t="s">
        <v>427</v>
      </c>
      <c r="C35" s="151" t="s">
        <v>513</v>
      </c>
      <c r="D35" s="217"/>
      <c r="E35" s="96"/>
      <c r="F35" s="151"/>
    </row>
    <row r="36" spans="1:6" x14ac:dyDescent="0.2">
      <c r="A36" s="97" t="s">
        <v>514</v>
      </c>
      <c r="B36" s="97" t="s">
        <v>427</v>
      </c>
      <c r="C36" s="153" t="s">
        <v>515</v>
      </c>
      <c r="D36" s="99" t="s">
        <v>516</v>
      </c>
      <c r="E36" s="214" t="s">
        <v>517</v>
      </c>
      <c r="F36" s="153">
        <v>1</v>
      </c>
    </row>
    <row r="37" spans="1:6" s="133" customFormat="1" x14ac:dyDescent="0.2">
      <c r="A37" s="97" t="s">
        <v>518</v>
      </c>
      <c r="B37" s="97" t="s">
        <v>427</v>
      </c>
      <c r="C37" s="100" t="s">
        <v>519</v>
      </c>
      <c r="D37" s="99" t="s">
        <v>516</v>
      </c>
      <c r="E37" s="214" t="s">
        <v>520</v>
      </c>
      <c r="F37" s="100">
        <v>1</v>
      </c>
    </row>
    <row r="38" spans="1:6" s="143" customFormat="1" x14ac:dyDescent="0.2">
      <c r="A38" s="103" t="s">
        <v>1946</v>
      </c>
      <c r="B38" s="103" t="s">
        <v>427</v>
      </c>
      <c r="C38" s="114" t="s">
        <v>521</v>
      </c>
      <c r="D38" s="105" t="s">
        <v>522</v>
      </c>
      <c r="E38" s="114" t="s">
        <v>523</v>
      </c>
      <c r="F38" s="106">
        <v>1</v>
      </c>
    </row>
    <row r="39" spans="1:6" s="143" customFormat="1" x14ac:dyDescent="0.2">
      <c r="A39" s="103" t="s">
        <v>1947</v>
      </c>
      <c r="B39" s="103" t="s">
        <v>427</v>
      </c>
      <c r="C39" s="106" t="s">
        <v>524</v>
      </c>
      <c r="D39" s="105" t="s">
        <v>516</v>
      </c>
      <c r="E39" s="114" t="s">
        <v>525</v>
      </c>
      <c r="F39" s="106">
        <v>1</v>
      </c>
    </row>
    <row r="40" spans="1:6" s="143" customFormat="1" x14ac:dyDescent="0.2">
      <c r="A40" s="103" t="s">
        <v>1948</v>
      </c>
      <c r="B40" s="103" t="s">
        <v>427</v>
      </c>
      <c r="C40" s="114" t="s">
        <v>526</v>
      </c>
      <c r="D40" s="105" t="s">
        <v>516</v>
      </c>
      <c r="E40" s="106" t="s">
        <v>525</v>
      </c>
      <c r="F40" s="106">
        <v>1</v>
      </c>
    </row>
    <row r="41" spans="1:6" s="143" customFormat="1" x14ac:dyDescent="0.2">
      <c r="A41" s="103" t="s">
        <v>1949</v>
      </c>
      <c r="B41" s="103" t="s">
        <v>427</v>
      </c>
      <c r="C41" s="106" t="s">
        <v>527</v>
      </c>
      <c r="D41" s="105" t="s">
        <v>522</v>
      </c>
      <c r="E41" s="106" t="s">
        <v>528</v>
      </c>
      <c r="F41" s="106">
        <v>1</v>
      </c>
    </row>
    <row r="42" spans="1:6" s="143" customFormat="1" x14ac:dyDescent="0.2">
      <c r="A42" s="103" t="s">
        <v>1950</v>
      </c>
      <c r="B42" s="103" t="s">
        <v>427</v>
      </c>
      <c r="C42" s="106" t="s">
        <v>529</v>
      </c>
      <c r="D42" s="105" t="s">
        <v>522</v>
      </c>
      <c r="E42" s="106" t="s">
        <v>528</v>
      </c>
      <c r="F42" s="106">
        <v>1</v>
      </c>
    </row>
    <row r="43" spans="1:6" s="143" customFormat="1" x14ac:dyDescent="0.2">
      <c r="A43" s="103" t="s">
        <v>2125</v>
      </c>
      <c r="B43" s="103" t="s">
        <v>427</v>
      </c>
      <c r="C43" s="114" t="s">
        <v>530</v>
      </c>
      <c r="D43" s="105" t="s">
        <v>465</v>
      </c>
      <c r="E43" s="114" t="s">
        <v>531</v>
      </c>
      <c r="F43" s="106">
        <v>1</v>
      </c>
    </row>
    <row r="44" spans="1:6" s="143" customFormat="1" x14ac:dyDescent="0.2">
      <c r="A44" s="103" t="s">
        <v>2126</v>
      </c>
      <c r="B44" s="103" t="s">
        <v>427</v>
      </c>
      <c r="C44" s="106" t="s">
        <v>532</v>
      </c>
      <c r="D44" s="105" t="s">
        <v>465</v>
      </c>
      <c r="E44" s="106" t="s">
        <v>531</v>
      </c>
      <c r="F44" s="106">
        <v>1</v>
      </c>
    </row>
    <row r="45" spans="1:6" s="133" customFormat="1" hidden="1" x14ac:dyDescent="0.2">
      <c r="A45" s="97"/>
      <c r="B45" s="179"/>
      <c r="C45" s="147"/>
      <c r="D45" s="99"/>
      <c r="E45" s="123"/>
    </row>
    <row r="46" spans="1:6" s="133" customFormat="1" hidden="1" x14ac:dyDescent="0.2">
      <c r="A46" s="216"/>
      <c r="B46" s="92" t="s">
        <v>427</v>
      </c>
      <c r="C46" s="150" t="s">
        <v>533</v>
      </c>
      <c r="D46" s="109"/>
      <c r="E46" s="111"/>
    </row>
    <row r="47" spans="1:6" s="133" customFormat="1" hidden="1" x14ac:dyDescent="0.2">
      <c r="A47" s="218"/>
      <c r="B47" s="97" t="s">
        <v>427</v>
      </c>
      <c r="C47" s="219" t="s">
        <v>534</v>
      </c>
      <c r="D47" s="99" t="s">
        <v>522</v>
      </c>
      <c r="E47" s="219" t="s">
        <v>535</v>
      </c>
    </row>
    <row r="48" spans="1:6" s="133" customFormat="1" hidden="1" x14ac:dyDescent="0.2">
      <c r="A48" s="97"/>
      <c r="B48" s="97" t="s">
        <v>427</v>
      </c>
      <c r="C48" s="219" t="s">
        <v>536</v>
      </c>
      <c r="D48" s="99" t="s">
        <v>465</v>
      </c>
      <c r="E48" s="219" t="s">
        <v>537</v>
      </c>
    </row>
    <row r="49" spans="1:5" s="133" customFormat="1" hidden="1" x14ac:dyDescent="0.2">
      <c r="A49" s="97"/>
      <c r="B49" s="97" t="s">
        <v>427</v>
      </c>
      <c r="C49" s="220" t="s">
        <v>538</v>
      </c>
      <c r="D49" s="99" t="s">
        <v>431</v>
      </c>
      <c r="E49" s="220" t="s">
        <v>539</v>
      </c>
    </row>
    <row r="50" spans="1:5" s="133" customFormat="1" hidden="1" x14ac:dyDescent="0.2">
      <c r="A50" s="97"/>
      <c r="B50" s="97" t="s">
        <v>427</v>
      </c>
      <c r="C50" s="220" t="s">
        <v>540</v>
      </c>
      <c r="D50" s="99" t="s">
        <v>431</v>
      </c>
      <c r="E50" s="220" t="s">
        <v>541</v>
      </c>
    </row>
    <row r="51" spans="1:5" s="133" customFormat="1" hidden="1" x14ac:dyDescent="0.2">
      <c r="A51" s="97"/>
      <c r="B51" s="97" t="s">
        <v>427</v>
      </c>
      <c r="C51" s="220" t="s">
        <v>540</v>
      </c>
      <c r="D51" s="99" t="s">
        <v>431</v>
      </c>
      <c r="E51" s="220" t="s">
        <v>541</v>
      </c>
    </row>
    <row r="52" spans="1:5" s="143" customFormat="1" hidden="1" x14ac:dyDescent="0.2">
      <c r="A52" s="97"/>
      <c r="B52" s="97" t="s">
        <v>427</v>
      </c>
      <c r="C52" s="220" t="s">
        <v>542</v>
      </c>
      <c r="D52" s="99" t="s">
        <v>516</v>
      </c>
      <c r="E52" s="220" t="s">
        <v>543</v>
      </c>
    </row>
    <row r="53" spans="1:5" s="143" customFormat="1" hidden="1" x14ac:dyDescent="0.2">
      <c r="A53" s="97"/>
      <c r="B53" s="97" t="s">
        <v>427</v>
      </c>
      <c r="C53" s="220" t="s">
        <v>544</v>
      </c>
      <c r="D53" s="99" t="s">
        <v>516</v>
      </c>
      <c r="E53" s="126" t="s">
        <v>545</v>
      </c>
    </row>
    <row r="54" spans="1:5" s="143" customFormat="1" hidden="1" x14ac:dyDescent="0.2">
      <c r="A54" s="97"/>
      <c r="B54" s="97" t="s">
        <v>427</v>
      </c>
      <c r="C54" s="220" t="s">
        <v>546</v>
      </c>
      <c r="D54" s="99" t="s">
        <v>516</v>
      </c>
      <c r="E54" s="126" t="s">
        <v>545</v>
      </c>
    </row>
    <row r="55" spans="1:5" s="143" customFormat="1" hidden="1" x14ac:dyDescent="0.2">
      <c r="A55" s="97"/>
      <c r="B55" s="97" t="s">
        <v>427</v>
      </c>
      <c r="C55" s="220" t="s">
        <v>547</v>
      </c>
      <c r="D55" s="99" t="s">
        <v>465</v>
      </c>
      <c r="E55" s="126" t="s">
        <v>545</v>
      </c>
    </row>
    <row r="56" spans="1:5" s="143" customFormat="1" hidden="1" x14ac:dyDescent="0.2">
      <c r="A56" s="97"/>
      <c r="B56" s="97" t="s">
        <v>427</v>
      </c>
      <c r="C56" s="220" t="s">
        <v>548</v>
      </c>
      <c r="D56" s="99" t="s">
        <v>465</v>
      </c>
      <c r="E56" s="126" t="s">
        <v>545</v>
      </c>
    </row>
    <row r="57" spans="1:5" s="224" customFormat="1" hidden="1" x14ac:dyDescent="0.2">
      <c r="A57" s="91"/>
      <c r="B57" s="92" t="s">
        <v>427</v>
      </c>
      <c r="C57" s="221" t="s">
        <v>549</v>
      </c>
      <c r="D57" s="222"/>
      <c r="E57" s="223"/>
    </row>
    <row r="58" spans="1:5" s="143" customFormat="1" ht="15.75" hidden="1" thickBot="1" x14ac:dyDescent="0.25">
      <c r="A58" s="97"/>
      <c r="B58" s="97" t="s">
        <v>427</v>
      </c>
      <c r="C58" s="225" t="s">
        <v>494</v>
      </c>
      <c r="D58" s="99" t="s">
        <v>550</v>
      </c>
      <c r="E58" s="202" t="s">
        <v>495</v>
      </c>
    </row>
    <row r="59" spans="1:5" s="133" customFormat="1" ht="15.75" hidden="1" thickBot="1" x14ac:dyDescent="0.25">
      <c r="A59" s="97"/>
      <c r="B59" s="97" t="s">
        <v>427</v>
      </c>
      <c r="C59" s="225" t="s">
        <v>497</v>
      </c>
      <c r="D59" s="99" t="s">
        <v>550</v>
      </c>
      <c r="E59" s="202" t="s">
        <v>498</v>
      </c>
    </row>
    <row r="60" spans="1:5" s="133" customFormat="1" ht="15.75" hidden="1" thickBot="1" x14ac:dyDescent="0.25">
      <c r="A60" s="97"/>
      <c r="B60" s="97" t="s">
        <v>427</v>
      </c>
      <c r="C60" s="226" t="s">
        <v>499</v>
      </c>
      <c r="D60" s="99" t="s">
        <v>550</v>
      </c>
      <c r="E60" s="202" t="s">
        <v>500</v>
      </c>
    </row>
    <row r="61" spans="1:5" s="133" customFormat="1" ht="15.75" hidden="1" thickBot="1" x14ac:dyDescent="0.25">
      <c r="A61" s="97"/>
      <c r="B61" s="97" t="s">
        <v>427</v>
      </c>
      <c r="C61" s="226" t="s">
        <v>501</v>
      </c>
      <c r="D61" s="99" t="s">
        <v>550</v>
      </c>
      <c r="E61" s="202" t="s">
        <v>500</v>
      </c>
    </row>
    <row r="62" spans="1:5" s="133" customFormat="1" ht="15.75" hidden="1" thickBot="1" x14ac:dyDescent="0.25">
      <c r="A62" s="97"/>
      <c r="B62" s="97" t="s">
        <v>427</v>
      </c>
      <c r="C62" s="226" t="s">
        <v>502</v>
      </c>
      <c r="D62" s="99" t="s">
        <v>550</v>
      </c>
      <c r="E62" s="202" t="s">
        <v>500</v>
      </c>
    </row>
    <row r="63" spans="1:5" s="133" customFormat="1" ht="15.75" hidden="1" thickBot="1" x14ac:dyDescent="0.25">
      <c r="A63" s="97"/>
      <c r="B63" s="97" t="s">
        <v>427</v>
      </c>
      <c r="C63" s="226" t="s">
        <v>504</v>
      </c>
      <c r="D63" s="99" t="s">
        <v>522</v>
      </c>
      <c r="E63" s="202" t="s">
        <v>505</v>
      </c>
    </row>
    <row r="64" spans="1:5" s="143" customFormat="1" ht="15.75" hidden="1" thickBot="1" x14ac:dyDescent="0.25">
      <c r="A64" s="97"/>
      <c r="B64" s="97" t="s">
        <v>427</v>
      </c>
      <c r="C64" s="226" t="s">
        <v>507</v>
      </c>
      <c r="D64" s="99" t="s">
        <v>522</v>
      </c>
      <c r="E64" s="202" t="s">
        <v>508</v>
      </c>
    </row>
    <row r="65" spans="1:5" s="133" customFormat="1" ht="15.75" hidden="1" thickBot="1" x14ac:dyDescent="0.25">
      <c r="A65" s="97"/>
      <c r="B65" s="97" t="s">
        <v>427</v>
      </c>
      <c r="C65" s="226" t="s">
        <v>509</v>
      </c>
      <c r="D65" s="99" t="s">
        <v>522</v>
      </c>
      <c r="E65" s="202" t="s">
        <v>510</v>
      </c>
    </row>
    <row r="66" spans="1:5" s="133" customFormat="1" ht="15.75" hidden="1" thickBot="1" x14ac:dyDescent="0.25">
      <c r="A66" s="97"/>
      <c r="B66" s="97" t="s">
        <v>427</v>
      </c>
      <c r="C66" s="226" t="s">
        <v>511</v>
      </c>
      <c r="D66" s="99" t="s">
        <v>522</v>
      </c>
      <c r="E66" s="202" t="s">
        <v>510</v>
      </c>
    </row>
    <row r="67" spans="1:5" s="133" customFormat="1" ht="15.75" hidden="1" thickBot="1" x14ac:dyDescent="0.25">
      <c r="A67" s="97"/>
      <c r="B67" s="97" t="s">
        <v>427</v>
      </c>
      <c r="C67" s="226" t="s">
        <v>512</v>
      </c>
      <c r="D67" s="99" t="s">
        <v>522</v>
      </c>
      <c r="E67" s="202" t="s">
        <v>510</v>
      </c>
    </row>
    <row r="68" spans="1:5" s="133" customFormat="1" hidden="1" x14ac:dyDescent="0.2">
      <c r="A68" s="91"/>
      <c r="B68" s="92" t="s">
        <v>427</v>
      </c>
      <c r="C68" s="221" t="s">
        <v>551</v>
      </c>
      <c r="D68" s="198"/>
      <c r="E68" s="111"/>
    </row>
    <row r="69" spans="1:5" ht="15.75" hidden="1" thickBot="1" x14ac:dyDescent="0.25">
      <c r="A69" s="97"/>
      <c r="B69" s="97" t="s">
        <v>427</v>
      </c>
      <c r="C69" s="202" t="s">
        <v>552</v>
      </c>
      <c r="D69" s="99" t="s">
        <v>465</v>
      </c>
      <c r="E69" s="201" t="s">
        <v>553</v>
      </c>
    </row>
    <row r="70" spans="1:5" ht="15.75" hidden="1" thickBot="1" x14ac:dyDescent="0.25">
      <c r="A70" s="97"/>
      <c r="B70" s="97" t="s">
        <v>427</v>
      </c>
      <c r="C70" s="202" t="s">
        <v>554</v>
      </c>
      <c r="D70" s="99" t="s">
        <v>465</v>
      </c>
      <c r="E70" s="202" t="s">
        <v>555</v>
      </c>
    </row>
    <row r="71" spans="1:5" ht="15.75" hidden="1" thickBot="1" x14ac:dyDescent="0.25">
      <c r="A71" s="97"/>
      <c r="B71" s="97" t="s">
        <v>427</v>
      </c>
      <c r="C71" s="202" t="s">
        <v>556</v>
      </c>
      <c r="D71" s="99" t="s">
        <v>465</v>
      </c>
      <c r="E71" s="202" t="s">
        <v>557</v>
      </c>
    </row>
    <row r="72" spans="1:5" ht="15.75" hidden="1" thickBot="1" x14ac:dyDescent="0.25">
      <c r="A72" s="97"/>
      <c r="B72" s="97" t="s">
        <v>427</v>
      </c>
      <c r="C72" s="202" t="s">
        <v>556</v>
      </c>
      <c r="D72" s="99" t="s">
        <v>465</v>
      </c>
      <c r="E72" s="202" t="s">
        <v>557</v>
      </c>
    </row>
    <row r="73" spans="1:5" ht="15.75" hidden="1" thickBot="1" x14ac:dyDescent="0.25">
      <c r="A73" s="97"/>
      <c r="B73" s="97" t="s">
        <v>427</v>
      </c>
      <c r="C73" s="202" t="s">
        <v>558</v>
      </c>
      <c r="D73" s="99" t="s">
        <v>465</v>
      </c>
      <c r="E73" s="201" t="s">
        <v>559</v>
      </c>
    </row>
    <row r="74" spans="1:5" ht="15.75" hidden="1" thickBot="1" x14ac:dyDescent="0.25">
      <c r="A74" s="97"/>
      <c r="B74" s="97" t="s">
        <v>427</v>
      </c>
      <c r="C74" s="202" t="s">
        <v>558</v>
      </c>
      <c r="D74" s="99" t="s">
        <v>465</v>
      </c>
      <c r="E74" s="201" t="s">
        <v>559</v>
      </c>
    </row>
    <row r="75" spans="1:5" ht="15" hidden="1" x14ac:dyDescent="0.25">
      <c r="A75" s="97"/>
      <c r="B75" s="97" t="s">
        <v>427</v>
      </c>
      <c r="C75" s="227" t="s">
        <v>560</v>
      </c>
      <c r="D75" s="99" t="s">
        <v>465</v>
      </c>
      <c r="E75" s="227" t="s">
        <v>561</v>
      </c>
    </row>
    <row r="76" spans="1:5" s="231" customFormat="1" hidden="1" x14ac:dyDescent="0.2">
      <c r="A76" s="91"/>
      <c r="B76" s="92" t="s">
        <v>427</v>
      </c>
      <c r="C76" s="221" t="s">
        <v>562</v>
      </c>
      <c r="D76" s="229"/>
      <c r="E76" s="230"/>
    </row>
    <row r="77" spans="1:5" ht="15.75" hidden="1" thickBot="1" x14ac:dyDescent="0.3">
      <c r="A77" s="97"/>
      <c r="B77" s="97" t="s">
        <v>427</v>
      </c>
      <c r="C77" s="202" t="s">
        <v>563</v>
      </c>
      <c r="D77" s="99" t="s">
        <v>431</v>
      </c>
      <c r="E77" s="227" t="s">
        <v>564</v>
      </c>
    </row>
    <row r="78" spans="1:5" ht="15.75" hidden="1" thickBot="1" x14ac:dyDescent="0.3">
      <c r="A78" s="97"/>
      <c r="B78" s="97" t="s">
        <v>427</v>
      </c>
      <c r="C78" s="202" t="s">
        <v>565</v>
      </c>
      <c r="D78" s="99" t="s">
        <v>431</v>
      </c>
      <c r="E78" s="227" t="s">
        <v>564</v>
      </c>
    </row>
    <row r="79" spans="1:5" ht="15.75" hidden="1" thickBot="1" x14ac:dyDescent="0.25">
      <c r="A79" s="97"/>
      <c r="B79" s="97" t="s">
        <v>427</v>
      </c>
      <c r="C79" s="202" t="s">
        <v>566</v>
      </c>
      <c r="D79" s="99" t="s">
        <v>431</v>
      </c>
      <c r="E79" s="201" t="s">
        <v>567</v>
      </c>
    </row>
    <row r="80" spans="1:5" ht="15.75" hidden="1" thickBot="1" x14ac:dyDescent="0.25">
      <c r="A80" s="97"/>
      <c r="B80" s="97" t="s">
        <v>427</v>
      </c>
      <c r="C80" s="202" t="s">
        <v>568</v>
      </c>
      <c r="D80" s="99" t="s">
        <v>431</v>
      </c>
      <c r="E80" s="201" t="s">
        <v>567</v>
      </c>
    </row>
    <row r="81" spans="1:5" ht="15.75" hidden="1" thickBot="1" x14ac:dyDescent="0.25">
      <c r="A81" s="97"/>
      <c r="B81" s="97" t="s">
        <v>427</v>
      </c>
      <c r="C81" s="202" t="s">
        <v>569</v>
      </c>
      <c r="D81" s="99" t="s">
        <v>431</v>
      </c>
      <c r="E81" s="201" t="s">
        <v>567</v>
      </c>
    </row>
    <row r="82" spans="1:5" ht="15.75" hidden="1" thickBot="1" x14ac:dyDescent="0.25">
      <c r="A82" s="97"/>
      <c r="B82" s="97" t="s">
        <v>427</v>
      </c>
      <c r="C82" s="202" t="s">
        <v>570</v>
      </c>
      <c r="D82" s="99" t="s">
        <v>431</v>
      </c>
      <c r="E82" s="201" t="s">
        <v>567</v>
      </c>
    </row>
    <row r="83" spans="1:5" ht="15.75" hidden="1" thickBot="1" x14ac:dyDescent="0.25">
      <c r="A83" s="97"/>
      <c r="B83" s="97" t="s">
        <v>427</v>
      </c>
      <c r="C83" s="202" t="s">
        <v>571</v>
      </c>
      <c r="D83" s="99" t="s">
        <v>431</v>
      </c>
      <c r="E83" s="201" t="s">
        <v>567</v>
      </c>
    </row>
    <row r="84" spans="1:5" s="231" customFormat="1" hidden="1" x14ac:dyDescent="0.2">
      <c r="A84" s="91"/>
      <c r="B84" s="92" t="s">
        <v>427</v>
      </c>
      <c r="C84" s="221" t="s">
        <v>572</v>
      </c>
      <c r="D84" s="222"/>
      <c r="E84" s="232"/>
    </row>
    <row r="85" spans="1:5" ht="15.75" hidden="1" thickBot="1" x14ac:dyDescent="0.25">
      <c r="A85" s="97"/>
      <c r="B85" s="97" t="s">
        <v>427</v>
      </c>
      <c r="C85" s="201" t="s">
        <v>573</v>
      </c>
      <c r="D85" s="99" t="s">
        <v>516</v>
      </c>
      <c r="E85" s="201" t="s">
        <v>574</v>
      </c>
    </row>
    <row r="86" spans="1:5" ht="30.75" hidden="1" thickBot="1" x14ac:dyDescent="0.25">
      <c r="A86" s="97"/>
      <c r="B86" s="97" t="s">
        <v>427</v>
      </c>
      <c r="C86" s="202" t="s">
        <v>453</v>
      </c>
      <c r="D86" s="99" t="s">
        <v>516</v>
      </c>
      <c r="E86" s="202" t="s">
        <v>454</v>
      </c>
    </row>
    <row r="87" spans="1:5" ht="15.75" hidden="1" thickBot="1" x14ac:dyDescent="0.3">
      <c r="A87" s="97"/>
      <c r="B87" s="97" t="s">
        <v>427</v>
      </c>
      <c r="C87" s="202" t="s">
        <v>575</v>
      </c>
      <c r="D87" s="99" t="s">
        <v>516</v>
      </c>
      <c r="E87" s="227" t="s">
        <v>576</v>
      </c>
    </row>
    <row r="88" spans="1:5" ht="15.75" hidden="1" thickBot="1" x14ac:dyDescent="0.3">
      <c r="A88" s="97"/>
      <c r="B88" s="97" t="s">
        <v>427</v>
      </c>
      <c r="C88" s="202" t="s">
        <v>577</v>
      </c>
      <c r="D88" s="99" t="s">
        <v>516</v>
      </c>
      <c r="E88" s="227" t="s">
        <v>576</v>
      </c>
    </row>
    <row r="89" spans="1:5" ht="15.75" hidden="1" thickBot="1" x14ac:dyDescent="0.3">
      <c r="A89" s="233"/>
      <c r="B89" s="97" t="s">
        <v>427</v>
      </c>
      <c r="C89" s="202" t="s">
        <v>578</v>
      </c>
      <c r="D89" s="99" t="s">
        <v>516</v>
      </c>
      <c r="E89" s="227" t="s">
        <v>576</v>
      </c>
    </row>
    <row r="90" spans="1:5" ht="15" hidden="1" x14ac:dyDescent="0.25">
      <c r="A90" s="233"/>
      <c r="B90" s="97" t="s">
        <v>427</v>
      </c>
      <c r="C90" s="234" t="s">
        <v>579</v>
      </c>
      <c r="D90" s="235" t="s">
        <v>516</v>
      </c>
      <c r="E90" s="227" t="s">
        <v>576</v>
      </c>
    </row>
    <row r="91" spans="1:5" ht="15" hidden="1" x14ac:dyDescent="0.25">
      <c r="A91" s="233"/>
      <c r="B91" s="97" t="s">
        <v>427</v>
      </c>
      <c r="C91" s="233" t="s">
        <v>580</v>
      </c>
      <c r="D91" s="99" t="s">
        <v>522</v>
      </c>
      <c r="E91" s="236" t="s">
        <v>581</v>
      </c>
    </row>
    <row r="92" spans="1:5" ht="15" hidden="1" x14ac:dyDescent="0.25">
      <c r="A92" s="233"/>
      <c r="B92" s="218" t="s">
        <v>427</v>
      </c>
      <c r="C92" s="233" t="s">
        <v>582</v>
      </c>
      <c r="D92" s="99" t="s">
        <v>522</v>
      </c>
      <c r="E92" s="236" t="s">
        <v>581</v>
      </c>
    </row>
    <row r="93" spans="1:5" ht="15" hidden="1" x14ac:dyDescent="0.25">
      <c r="A93" s="233"/>
      <c r="B93" s="97"/>
      <c r="C93" s="233"/>
      <c r="D93" s="99"/>
      <c r="E93" s="236"/>
    </row>
    <row r="94" spans="1:5" ht="15" hidden="1" x14ac:dyDescent="0.25">
      <c r="A94" s="233"/>
      <c r="B94" s="97"/>
      <c r="C94" s="233"/>
      <c r="D94" s="99"/>
      <c r="E94" s="236"/>
    </row>
    <row r="95" spans="1:5" s="231" customFormat="1" hidden="1" x14ac:dyDescent="0.2">
      <c r="B95" s="237" t="s">
        <v>427</v>
      </c>
      <c r="C95" s="228" t="s">
        <v>583</v>
      </c>
      <c r="E95" s="238"/>
    </row>
    <row r="96" spans="1:5" ht="15.75" hidden="1" thickBot="1" x14ac:dyDescent="0.25">
      <c r="B96" s="97" t="s">
        <v>427</v>
      </c>
      <c r="C96" s="129" t="s">
        <v>584</v>
      </c>
      <c r="D96" s="99" t="s">
        <v>522</v>
      </c>
      <c r="E96" s="201" t="s">
        <v>585</v>
      </c>
    </row>
    <row r="97" spans="2:5" hidden="1" x14ac:dyDescent="0.2">
      <c r="B97" s="97" t="s">
        <v>427</v>
      </c>
      <c r="C97" s="129" t="s">
        <v>586</v>
      </c>
      <c r="D97" s="99" t="s">
        <v>522</v>
      </c>
      <c r="E97" s="164" t="s">
        <v>587</v>
      </c>
    </row>
    <row r="98" spans="2:5" hidden="1" x14ac:dyDescent="0.2">
      <c r="B98" s="97" t="s">
        <v>427</v>
      </c>
      <c r="C98" s="129" t="s">
        <v>588</v>
      </c>
      <c r="D98" s="99" t="s">
        <v>522</v>
      </c>
      <c r="E98" s="164" t="s">
        <v>589</v>
      </c>
    </row>
    <row r="99" spans="2:5" hidden="1" x14ac:dyDescent="0.2">
      <c r="B99" s="97" t="s">
        <v>427</v>
      </c>
      <c r="C99" s="129" t="s">
        <v>590</v>
      </c>
      <c r="D99" s="99" t="s">
        <v>522</v>
      </c>
      <c r="E99" s="164" t="s">
        <v>591</v>
      </c>
    </row>
    <row r="100" spans="2:5" hidden="1" x14ac:dyDescent="0.2">
      <c r="B100" s="97" t="s">
        <v>427</v>
      </c>
      <c r="C100" s="129" t="s">
        <v>592</v>
      </c>
      <c r="D100" s="99" t="s">
        <v>522</v>
      </c>
      <c r="E100" s="164" t="s">
        <v>593</v>
      </c>
    </row>
    <row r="101" spans="2:5" hidden="1" x14ac:dyDescent="0.2">
      <c r="B101" s="97" t="s">
        <v>427</v>
      </c>
      <c r="C101" s="129" t="s">
        <v>594</v>
      </c>
      <c r="D101" s="99" t="s">
        <v>522</v>
      </c>
      <c r="E101" s="164" t="s">
        <v>593</v>
      </c>
    </row>
    <row r="102" spans="2:5" s="231" customFormat="1" hidden="1" x14ac:dyDescent="0.2">
      <c r="B102" s="92" t="s">
        <v>427</v>
      </c>
      <c r="C102" s="221" t="s">
        <v>595</v>
      </c>
      <c r="E102" s="238"/>
    </row>
    <row r="103" spans="2:5" hidden="1" x14ac:dyDescent="0.2">
      <c r="B103" s="97" t="s">
        <v>427</v>
      </c>
      <c r="C103" s="129" t="s">
        <v>596</v>
      </c>
      <c r="D103" s="99" t="s">
        <v>465</v>
      </c>
      <c r="E103" s="164" t="s">
        <v>597</v>
      </c>
    </row>
    <row r="104" spans="2:5" hidden="1" x14ac:dyDescent="0.2">
      <c r="B104" s="97" t="s">
        <v>427</v>
      </c>
      <c r="C104" s="129" t="s">
        <v>598</v>
      </c>
      <c r="D104" s="99" t="s">
        <v>465</v>
      </c>
      <c r="E104" s="164" t="s">
        <v>599</v>
      </c>
    </row>
    <row r="105" spans="2:5" hidden="1" x14ac:dyDescent="0.2">
      <c r="B105" s="97" t="s">
        <v>427</v>
      </c>
      <c r="C105" s="129" t="s">
        <v>600</v>
      </c>
      <c r="D105" s="99" t="s">
        <v>465</v>
      </c>
      <c r="E105" s="164" t="s">
        <v>601</v>
      </c>
    </row>
    <row r="106" spans="2:5" hidden="1" x14ac:dyDescent="0.2">
      <c r="B106" s="97" t="s">
        <v>427</v>
      </c>
      <c r="C106" s="129" t="s">
        <v>602</v>
      </c>
      <c r="D106" s="99" t="s">
        <v>465</v>
      </c>
      <c r="E106" s="164" t="s">
        <v>601</v>
      </c>
    </row>
    <row r="107" spans="2:5" hidden="1" x14ac:dyDescent="0.2">
      <c r="B107" s="97" t="s">
        <v>427</v>
      </c>
      <c r="C107" s="129" t="s">
        <v>603</v>
      </c>
      <c r="D107" s="99" t="s">
        <v>465</v>
      </c>
      <c r="E107" s="164" t="s">
        <v>601</v>
      </c>
    </row>
    <row r="108" spans="2:5" hidden="1" x14ac:dyDescent="0.2">
      <c r="B108" s="97" t="s">
        <v>427</v>
      </c>
      <c r="C108" s="129" t="s">
        <v>604</v>
      </c>
      <c r="D108" s="99" t="s">
        <v>465</v>
      </c>
      <c r="E108" s="164" t="s">
        <v>601</v>
      </c>
    </row>
    <row r="109" spans="2:5" s="231" customFormat="1" hidden="1" x14ac:dyDescent="0.2">
      <c r="B109" s="92" t="s">
        <v>427</v>
      </c>
      <c r="C109" s="221" t="s">
        <v>605</v>
      </c>
      <c r="E109" s="238"/>
    </row>
    <row r="110" spans="2:5" hidden="1" x14ac:dyDescent="0.2">
      <c r="B110" s="97" t="s">
        <v>427</v>
      </c>
      <c r="C110" s="129" t="s">
        <v>606</v>
      </c>
      <c r="D110" s="99" t="s">
        <v>550</v>
      </c>
      <c r="E110" s="164" t="s">
        <v>607</v>
      </c>
    </row>
    <row r="111" spans="2:5" ht="15.75" hidden="1" thickBot="1" x14ac:dyDescent="0.25">
      <c r="B111" s="97" t="s">
        <v>427</v>
      </c>
      <c r="C111" s="175" t="s">
        <v>494</v>
      </c>
      <c r="D111" s="99" t="s">
        <v>550</v>
      </c>
      <c r="E111" s="202" t="s">
        <v>495</v>
      </c>
    </row>
    <row r="112" spans="2:5" ht="15.75" hidden="1" thickBot="1" x14ac:dyDescent="0.25">
      <c r="B112" s="97" t="s">
        <v>427</v>
      </c>
      <c r="C112" s="210" t="s">
        <v>497</v>
      </c>
      <c r="D112" s="99" t="s">
        <v>550</v>
      </c>
      <c r="E112" s="202" t="s">
        <v>498</v>
      </c>
    </row>
    <row r="113" spans="2:5" ht="15.75" hidden="1" thickBot="1" x14ac:dyDescent="0.25">
      <c r="B113" s="97" t="s">
        <v>427</v>
      </c>
      <c r="C113" s="112" t="s">
        <v>499</v>
      </c>
      <c r="D113" s="99" t="s">
        <v>550</v>
      </c>
      <c r="E113" s="202" t="s">
        <v>500</v>
      </c>
    </row>
    <row r="114" spans="2:5" ht="15.75" hidden="1" thickBot="1" x14ac:dyDescent="0.25">
      <c r="B114" s="97" t="s">
        <v>427</v>
      </c>
      <c r="C114" s="112" t="s">
        <v>501</v>
      </c>
      <c r="D114" s="99" t="s">
        <v>550</v>
      </c>
      <c r="E114" s="202" t="s">
        <v>500</v>
      </c>
    </row>
    <row r="115" spans="2:5" ht="15.75" hidden="1" thickBot="1" x14ac:dyDescent="0.25">
      <c r="B115" s="97" t="s">
        <v>427</v>
      </c>
      <c r="C115" s="112" t="s">
        <v>502</v>
      </c>
      <c r="D115" s="99" t="s">
        <v>550</v>
      </c>
      <c r="E115" s="202" t="s">
        <v>500</v>
      </c>
    </row>
    <row r="116" spans="2:5" s="231" customFormat="1" hidden="1" x14ac:dyDescent="0.2">
      <c r="B116" s="92" t="s">
        <v>427</v>
      </c>
      <c r="C116" s="221" t="s">
        <v>608</v>
      </c>
      <c r="E116" s="238"/>
    </row>
    <row r="117" spans="2:5" hidden="1" x14ac:dyDescent="0.2">
      <c r="B117" s="97" t="s">
        <v>427</v>
      </c>
      <c r="C117" s="129" t="s">
        <v>609</v>
      </c>
      <c r="D117" s="99" t="s">
        <v>516</v>
      </c>
      <c r="E117" s="164" t="s">
        <v>610</v>
      </c>
    </row>
    <row r="118" spans="2:5" hidden="1" x14ac:dyDescent="0.2">
      <c r="B118" s="97" t="s">
        <v>427</v>
      </c>
      <c r="C118" s="129" t="s">
        <v>611</v>
      </c>
      <c r="D118" s="99" t="s">
        <v>516</v>
      </c>
      <c r="E118" s="164" t="s">
        <v>612</v>
      </c>
    </row>
    <row r="119" spans="2:5" hidden="1" x14ac:dyDescent="0.2">
      <c r="B119" s="97" t="s">
        <v>427</v>
      </c>
      <c r="C119" s="129" t="s">
        <v>613</v>
      </c>
      <c r="D119" s="99" t="s">
        <v>516</v>
      </c>
      <c r="E119" s="164" t="s">
        <v>612</v>
      </c>
    </row>
    <row r="120" spans="2:5" hidden="1" x14ac:dyDescent="0.2">
      <c r="B120" s="97" t="s">
        <v>427</v>
      </c>
      <c r="C120" s="129" t="s">
        <v>614</v>
      </c>
      <c r="D120" s="99" t="s">
        <v>516</v>
      </c>
      <c r="E120" s="164" t="s">
        <v>615</v>
      </c>
    </row>
    <row r="121" spans="2:5" hidden="1" x14ac:dyDescent="0.2">
      <c r="B121" s="97" t="s">
        <v>427</v>
      </c>
      <c r="C121" s="129" t="s">
        <v>616</v>
      </c>
      <c r="D121" s="99" t="s">
        <v>516</v>
      </c>
      <c r="E121" s="164" t="s">
        <v>617</v>
      </c>
    </row>
    <row r="122" spans="2:5" hidden="1" x14ac:dyDescent="0.2">
      <c r="B122" s="97" t="s">
        <v>427</v>
      </c>
      <c r="C122" s="129" t="s">
        <v>618</v>
      </c>
      <c r="D122" s="99" t="s">
        <v>516</v>
      </c>
      <c r="E122" s="164" t="s">
        <v>617</v>
      </c>
    </row>
    <row r="123" spans="2:5" s="231" customFormat="1" hidden="1" x14ac:dyDescent="0.2">
      <c r="B123" s="92" t="s">
        <v>427</v>
      </c>
      <c r="C123" s="221" t="s">
        <v>619</v>
      </c>
      <c r="E123" s="238"/>
    </row>
    <row r="124" spans="2:5" hidden="1" x14ac:dyDescent="0.2">
      <c r="B124" s="97" t="s">
        <v>427</v>
      </c>
      <c r="C124" s="233" t="s">
        <v>620</v>
      </c>
      <c r="D124" s="99" t="s">
        <v>522</v>
      </c>
      <c r="E124" s="164" t="s">
        <v>621</v>
      </c>
    </row>
    <row r="125" spans="2:5" hidden="1" x14ac:dyDescent="0.2">
      <c r="B125" s="97" t="s">
        <v>427</v>
      </c>
      <c r="C125" s="233" t="s">
        <v>622</v>
      </c>
      <c r="D125" s="99" t="s">
        <v>522</v>
      </c>
      <c r="E125" s="164" t="s">
        <v>623</v>
      </c>
    </row>
    <row r="126" spans="2:5" hidden="1" x14ac:dyDescent="0.2">
      <c r="B126" s="97" t="s">
        <v>427</v>
      </c>
      <c r="C126" s="233" t="s">
        <v>624</v>
      </c>
      <c r="D126" s="99" t="s">
        <v>522</v>
      </c>
      <c r="E126" s="164" t="s">
        <v>623</v>
      </c>
    </row>
    <row r="127" spans="2:5" ht="15.75" hidden="1" thickBot="1" x14ac:dyDescent="0.25">
      <c r="B127" s="97" t="s">
        <v>427</v>
      </c>
      <c r="C127" s="239" t="s">
        <v>504</v>
      </c>
      <c r="D127" s="99" t="s">
        <v>431</v>
      </c>
      <c r="E127" s="202" t="s">
        <v>505</v>
      </c>
    </row>
    <row r="128" spans="2:5" ht="15.75" hidden="1" thickBot="1" x14ac:dyDescent="0.25">
      <c r="B128" s="97" t="s">
        <v>427</v>
      </c>
      <c r="C128" s="239" t="s">
        <v>507</v>
      </c>
      <c r="D128" s="99" t="s">
        <v>431</v>
      </c>
      <c r="E128" s="202" t="s">
        <v>508</v>
      </c>
    </row>
    <row r="129" spans="1:5" hidden="1" x14ac:dyDescent="0.2">
      <c r="B129" s="97" t="s">
        <v>427</v>
      </c>
      <c r="C129" s="239" t="s">
        <v>509</v>
      </c>
      <c r="D129" s="99" t="s">
        <v>431</v>
      </c>
      <c r="E129" s="164" t="s">
        <v>625</v>
      </c>
    </row>
    <row r="130" spans="1:5" hidden="1" x14ac:dyDescent="0.2">
      <c r="B130" s="218" t="s">
        <v>427</v>
      </c>
      <c r="C130" s="239" t="s">
        <v>511</v>
      </c>
      <c r="D130" s="235" t="s">
        <v>431</v>
      </c>
      <c r="E130" s="164" t="s">
        <v>625</v>
      </c>
    </row>
    <row r="131" spans="1:5" s="240" customFormat="1" hidden="1" x14ac:dyDescent="0.2">
      <c r="B131" s="109" t="s">
        <v>427</v>
      </c>
      <c r="C131" s="241" t="s">
        <v>626</v>
      </c>
      <c r="E131" s="242"/>
    </row>
    <row r="132" spans="1:5" hidden="1" x14ac:dyDescent="0.2">
      <c r="B132" s="243" t="s">
        <v>427</v>
      </c>
      <c r="C132" s="233" t="s">
        <v>627</v>
      </c>
      <c r="D132" s="244" t="s">
        <v>465</v>
      </c>
      <c r="E132" s="164" t="s">
        <v>628</v>
      </c>
    </row>
    <row r="133" spans="1:5" hidden="1" x14ac:dyDescent="0.2">
      <c r="B133" s="245" t="s">
        <v>427</v>
      </c>
      <c r="C133" s="233" t="s">
        <v>629</v>
      </c>
      <c r="D133" s="246" t="s">
        <v>465</v>
      </c>
      <c r="E133" s="164" t="s">
        <v>630</v>
      </c>
    </row>
    <row r="134" spans="1:5" hidden="1" x14ac:dyDescent="0.2">
      <c r="B134" s="245" t="s">
        <v>427</v>
      </c>
      <c r="C134" s="233" t="s">
        <v>631</v>
      </c>
      <c r="D134" s="246" t="s">
        <v>465</v>
      </c>
      <c r="E134" s="164" t="s">
        <v>632</v>
      </c>
    </row>
    <row r="135" spans="1:5" hidden="1" x14ac:dyDescent="0.2">
      <c r="B135" s="245" t="s">
        <v>427</v>
      </c>
      <c r="C135" s="233" t="s">
        <v>633</v>
      </c>
      <c r="D135" s="246" t="s">
        <v>465</v>
      </c>
      <c r="E135" s="164" t="s">
        <v>632</v>
      </c>
    </row>
    <row r="136" spans="1:5" hidden="1" x14ac:dyDescent="0.2">
      <c r="B136" s="245" t="s">
        <v>427</v>
      </c>
      <c r="C136" s="233" t="s">
        <v>634</v>
      </c>
      <c r="D136" s="246" t="s">
        <v>465</v>
      </c>
      <c r="E136" s="164" t="s">
        <v>632</v>
      </c>
    </row>
    <row r="137" spans="1:5" ht="15" hidden="1" x14ac:dyDescent="0.25">
      <c r="B137" s="245" t="s">
        <v>427</v>
      </c>
      <c r="C137" s="233" t="s">
        <v>635</v>
      </c>
      <c r="D137" s="246" t="s">
        <v>550</v>
      </c>
      <c r="E137" s="227" t="s">
        <v>581</v>
      </c>
    </row>
    <row r="138" spans="1:5" ht="15" hidden="1" x14ac:dyDescent="0.25">
      <c r="B138" s="247" t="s">
        <v>427</v>
      </c>
      <c r="C138" s="233" t="s">
        <v>636</v>
      </c>
      <c r="D138" s="248" t="s">
        <v>522</v>
      </c>
      <c r="E138" s="227" t="s">
        <v>581</v>
      </c>
    </row>
    <row r="139" spans="1:5" ht="15" hidden="1" x14ac:dyDescent="0.25">
      <c r="A139" s="233"/>
      <c r="B139" s="245"/>
      <c r="C139" s="233"/>
      <c r="D139" s="246"/>
      <c r="E139" s="236"/>
    </row>
    <row r="140" spans="1:5" hidden="1" x14ac:dyDescent="0.2">
      <c r="C140" s="233"/>
      <c r="E140" s="164"/>
    </row>
    <row r="141" spans="1:5" s="240" customFormat="1" hidden="1" x14ac:dyDescent="0.2">
      <c r="B141" s="249" t="s">
        <v>637</v>
      </c>
      <c r="C141" s="249" t="s">
        <v>638</v>
      </c>
      <c r="E141" s="242"/>
    </row>
    <row r="142" spans="1:5" ht="15" hidden="1" x14ac:dyDescent="0.2">
      <c r="A142" s="233"/>
      <c r="B142" s="250" t="s">
        <v>639</v>
      </c>
      <c r="C142" s="251" t="s">
        <v>640</v>
      </c>
      <c r="D142" s="209" t="s">
        <v>550</v>
      </c>
      <c r="E142" s="164" t="s">
        <v>641</v>
      </c>
    </row>
    <row r="143" spans="1:5" ht="15" hidden="1" x14ac:dyDescent="0.2">
      <c r="A143" s="233"/>
      <c r="B143" s="214" t="s">
        <v>639</v>
      </c>
      <c r="C143" s="251" t="s">
        <v>642</v>
      </c>
      <c r="D143" s="99" t="s">
        <v>550</v>
      </c>
      <c r="E143" s="252" t="s">
        <v>643</v>
      </c>
    </row>
    <row r="144" spans="1:5" ht="15" hidden="1" x14ac:dyDescent="0.2">
      <c r="A144" s="233"/>
      <c r="B144" s="214" t="s">
        <v>639</v>
      </c>
      <c r="C144" s="251" t="s">
        <v>644</v>
      </c>
      <c r="D144" s="99" t="s">
        <v>550</v>
      </c>
      <c r="E144" s="252" t="s">
        <v>645</v>
      </c>
    </row>
    <row r="145" spans="1:5" ht="15" hidden="1" x14ac:dyDescent="0.2">
      <c r="A145" s="233"/>
      <c r="B145" s="214" t="s">
        <v>639</v>
      </c>
      <c r="C145" s="251" t="s">
        <v>646</v>
      </c>
      <c r="D145" s="99" t="s">
        <v>550</v>
      </c>
      <c r="E145" s="252" t="s">
        <v>647</v>
      </c>
    </row>
    <row r="146" spans="1:5" ht="15" hidden="1" x14ac:dyDescent="0.2">
      <c r="A146" s="233"/>
      <c r="B146" s="214" t="s">
        <v>639</v>
      </c>
      <c r="C146" s="251" t="s">
        <v>648</v>
      </c>
      <c r="D146" s="99" t="s">
        <v>550</v>
      </c>
      <c r="E146" s="252" t="s">
        <v>649</v>
      </c>
    </row>
    <row r="147" spans="1:5" ht="15" hidden="1" x14ac:dyDescent="0.2">
      <c r="A147" s="233"/>
      <c r="B147" s="214" t="s">
        <v>639</v>
      </c>
      <c r="C147" s="251" t="s">
        <v>650</v>
      </c>
      <c r="D147" s="99" t="s">
        <v>550</v>
      </c>
      <c r="E147" s="252" t="s">
        <v>651</v>
      </c>
    </row>
    <row r="148" spans="1:5" ht="15" hidden="1" x14ac:dyDescent="0.2">
      <c r="A148" s="233"/>
      <c r="B148" s="214" t="s">
        <v>639</v>
      </c>
      <c r="C148" s="251" t="s">
        <v>652</v>
      </c>
      <c r="D148" s="99" t="s">
        <v>550</v>
      </c>
      <c r="E148" s="252" t="s">
        <v>653</v>
      </c>
    </row>
    <row r="149" spans="1:5" ht="15" hidden="1" x14ac:dyDescent="0.2">
      <c r="A149" s="233"/>
      <c r="B149" s="214" t="s">
        <v>639</v>
      </c>
      <c r="C149" s="251" t="s">
        <v>654</v>
      </c>
      <c r="D149" s="99" t="s">
        <v>550</v>
      </c>
      <c r="E149" s="252" t="s">
        <v>655</v>
      </c>
    </row>
    <row r="150" spans="1:5" ht="15" hidden="1" x14ac:dyDescent="0.2">
      <c r="A150" s="233"/>
      <c r="B150" s="214" t="s">
        <v>639</v>
      </c>
      <c r="C150" s="251" t="s">
        <v>656</v>
      </c>
      <c r="D150" s="99" t="s">
        <v>550</v>
      </c>
      <c r="E150" s="252" t="s">
        <v>657</v>
      </c>
    </row>
    <row r="151" spans="1:5" ht="15" hidden="1" x14ac:dyDescent="0.2">
      <c r="A151" s="233"/>
      <c r="B151" s="214" t="s">
        <v>639</v>
      </c>
      <c r="C151" s="251" t="s">
        <v>658</v>
      </c>
      <c r="D151" s="99" t="s">
        <v>550</v>
      </c>
      <c r="E151" s="252" t="s">
        <v>659</v>
      </c>
    </row>
    <row r="152" spans="1:5" ht="15" hidden="1" x14ac:dyDescent="0.2">
      <c r="A152" s="233"/>
      <c r="B152" s="214" t="s">
        <v>639</v>
      </c>
      <c r="C152" s="251" t="s">
        <v>660</v>
      </c>
      <c r="D152" s="99" t="s">
        <v>550</v>
      </c>
      <c r="E152" s="252" t="s">
        <v>661</v>
      </c>
    </row>
    <row r="153" spans="1:5" ht="15" hidden="1" x14ac:dyDescent="0.2">
      <c r="A153" s="233"/>
      <c r="B153" s="214" t="s">
        <v>639</v>
      </c>
      <c r="C153" s="251" t="s">
        <v>662</v>
      </c>
      <c r="D153" s="99" t="s">
        <v>550</v>
      </c>
      <c r="E153" s="252" t="s">
        <v>663</v>
      </c>
    </row>
    <row r="154" spans="1:5" ht="15" hidden="1" x14ac:dyDescent="0.2">
      <c r="A154" s="233"/>
      <c r="B154" s="214" t="s">
        <v>639</v>
      </c>
      <c r="C154" s="251" t="s">
        <v>664</v>
      </c>
      <c r="D154" s="99" t="s">
        <v>550</v>
      </c>
      <c r="E154" s="252" t="s">
        <v>665</v>
      </c>
    </row>
    <row r="155" spans="1:5" ht="15" hidden="1" x14ac:dyDescent="0.2">
      <c r="A155" s="233"/>
      <c r="B155" s="214" t="s">
        <v>639</v>
      </c>
      <c r="C155" s="251" t="s">
        <v>666</v>
      </c>
      <c r="D155" s="99" t="s">
        <v>550</v>
      </c>
      <c r="E155" s="252" t="s">
        <v>667</v>
      </c>
    </row>
    <row r="156" spans="1:5" ht="15" hidden="1" x14ac:dyDescent="0.2">
      <c r="A156" s="233"/>
      <c r="B156" s="214" t="s">
        <v>639</v>
      </c>
      <c r="C156" s="251" t="s">
        <v>668</v>
      </c>
      <c r="D156" s="99" t="s">
        <v>550</v>
      </c>
      <c r="E156" s="252" t="s">
        <v>669</v>
      </c>
    </row>
    <row r="157" spans="1:5" ht="15" hidden="1" x14ac:dyDescent="0.2">
      <c r="A157" s="233"/>
      <c r="B157" s="214" t="s">
        <v>639</v>
      </c>
      <c r="C157" s="251" t="s">
        <v>670</v>
      </c>
      <c r="D157" s="99" t="s">
        <v>550</v>
      </c>
      <c r="E157" s="252" t="s">
        <v>671</v>
      </c>
    </row>
    <row r="158" spans="1:5" ht="15" hidden="1" x14ac:dyDescent="0.2">
      <c r="A158" s="233"/>
      <c r="B158" s="214" t="s">
        <v>639</v>
      </c>
      <c r="C158" s="251" t="s">
        <v>672</v>
      </c>
      <c r="D158" s="99" t="s">
        <v>550</v>
      </c>
      <c r="E158" s="252" t="s">
        <v>673</v>
      </c>
    </row>
    <row r="159" spans="1:5" ht="15" hidden="1" x14ac:dyDescent="0.2">
      <c r="A159" s="233"/>
      <c r="B159" s="214" t="s">
        <v>639</v>
      </c>
      <c r="C159" s="251" t="s">
        <v>674</v>
      </c>
      <c r="D159" s="99" t="s">
        <v>550</v>
      </c>
      <c r="E159" s="252" t="s">
        <v>675</v>
      </c>
    </row>
    <row r="160" spans="1:5" ht="15" hidden="1" x14ac:dyDescent="0.2">
      <c r="A160" s="233"/>
      <c r="B160" s="214" t="s">
        <v>639</v>
      </c>
      <c r="C160" s="251" t="s">
        <v>676</v>
      </c>
      <c r="D160" s="99" t="s">
        <v>550</v>
      </c>
      <c r="E160" s="252" t="s">
        <v>677</v>
      </c>
    </row>
    <row r="161" spans="1:5" ht="15" hidden="1" x14ac:dyDescent="0.2">
      <c r="A161" s="233"/>
      <c r="B161" s="214" t="s">
        <v>639</v>
      </c>
      <c r="C161" s="251" t="s">
        <v>678</v>
      </c>
      <c r="D161" s="99" t="s">
        <v>550</v>
      </c>
      <c r="E161" s="252" t="s">
        <v>679</v>
      </c>
    </row>
    <row r="162" spans="1:5" ht="15" hidden="1" x14ac:dyDescent="0.2">
      <c r="A162" s="233"/>
      <c r="B162" s="214" t="s">
        <v>639</v>
      </c>
      <c r="C162" s="251" t="s">
        <v>680</v>
      </c>
      <c r="D162" s="99" t="s">
        <v>550</v>
      </c>
      <c r="E162" s="252" t="s">
        <v>681</v>
      </c>
    </row>
    <row r="163" spans="1:5" ht="15" hidden="1" x14ac:dyDescent="0.2">
      <c r="A163" s="233"/>
      <c r="B163" s="214" t="s">
        <v>639</v>
      </c>
      <c r="C163" s="251" t="s">
        <v>682</v>
      </c>
      <c r="D163" s="99" t="s">
        <v>550</v>
      </c>
      <c r="E163" s="252" t="s">
        <v>683</v>
      </c>
    </row>
    <row r="164" spans="1:5" ht="15" hidden="1" x14ac:dyDescent="0.2">
      <c r="A164" s="233"/>
      <c r="B164" s="214" t="s">
        <v>639</v>
      </c>
      <c r="C164" s="251" t="s">
        <v>684</v>
      </c>
      <c r="D164" s="99" t="s">
        <v>550</v>
      </c>
      <c r="E164" s="252" t="s">
        <v>685</v>
      </c>
    </row>
    <row r="165" spans="1:5" ht="15" hidden="1" x14ac:dyDescent="0.2">
      <c r="A165" s="233"/>
      <c r="B165" s="214" t="s">
        <v>639</v>
      </c>
      <c r="C165" s="251" t="s">
        <v>686</v>
      </c>
      <c r="D165" s="99" t="s">
        <v>550</v>
      </c>
      <c r="E165" s="252" t="s">
        <v>687</v>
      </c>
    </row>
    <row r="166" spans="1:5" ht="15" hidden="1" x14ac:dyDescent="0.2">
      <c r="A166" s="233"/>
      <c r="B166" s="214" t="s">
        <v>639</v>
      </c>
      <c r="C166" s="251" t="s">
        <v>688</v>
      </c>
      <c r="D166" s="99" t="s">
        <v>550</v>
      </c>
      <c r="E166" s="252" t="s">
        <v>689</v>
      </c>
    </row>
    <row r="167" spans="1:5" ht="15" hidden="1" x14ac:dyDescent="0.2">
      <c r="A167" s="233"/>
      <c r="B167" s="214" t="s">
        <v>639</v>
      </c>
      <c r="C167" s="251" t="s">
        <v>690</v>
      </c>
      <c r="D167" s="99" t="s">
        <v>550</v>
      </c>
      <c r="E167" s="252" t="s">
        <v>691</v>
      </c>
    </row>
    <row r="168" spans="1:5" ht="15" hidden="1" x14ac:dyDescent="0.2">
      <c r="A168" s="233"/>
      <c r="B168" s="214" t="s">
        <v>639</v>
      </c>
      <c r="C168" s="251" t="s">
        <v>692</v>
      </c>
      <c r="D168" s="99" t="s">
        <v>550</v>
      </c>
      <c r="E168" s="252" t="s">
        <v>693</v>
      </c>
    </row>
    <row r="169" spans="1:5" ht="15" hidden="1" x14ac:dyDescent="0.2">
      <c r="A169" s="233"/>
      <c r="B169" s="214" t="s">
        <v>639</v>
      </c>
      <c r="C169" s="251" t="s">
        <v>694</v>
      </c>
      <c r="D169" s="99" t="s">
        <v>550</v>
      </c>
      <c r="E169" s="252" t="s">
        <v>695</v>
      </c>
    </row>
    <row r="170" spans="1:5" hidden="1" x14ac:dyDescent="0.2">
      <c r="E170" s="164"/>
    </row>
    <row r="171" spans="1:5" hidden="1" x14ac:dyDescent="0.2">
      <c r="E171" s="164"/>
    </row>
    <row r="172" spans="1:5" hidden="1" x14ac:dyDescent="0.2">
      <c r="E172" s="164"/>
    </row>
    <row r="173" spans="1:5" hidden="1" x14ac:dyDescent="0.2">
      <c r="E173" s="164"/>
    </row>
    <row r="174" spans="1:5" hidden="1" x14ac:dyDescent="0.2">
      <c r="E174" s="164"/>
    </row>
    <row r="175" spans="1:5" hidden="1" x14ac:dyDescent="0.2">
      <c r="E175" s="164"/>
    </row>
    <row r="176" spans="1:5" hidden="1" x14ac:dyDescent="0.2">
      <c r="E176" s="164"/>
    </row>
    <row r="177" spans="5:5" hidden="1" x14ac:dyDescent="0.2">
      <c r="E177" s="164"/>
    </row>
    <row r="178" spans="5:5" x14ac:dyDescent="0.2">
      <c r="E178" s="164"/>
    </row>
    <row r="179" spans="5:5" x14ac:dyDescent="0.2">
      <c r="E179" s="164"/>
    </row>
    <row r="180" spans="5:5" x14ac:dyDescent="0.2">
      <c r="E180" s="164"/>
    </row>
    <row r="181" spans="5:5" x14ac:dyDescent="0.2">
      <c r="E181" s="164"/>
    </row>
    <row r="182" spans="5:5" x14ac:dyDescent="0.2">
      <c r="E182" s="164"/>
    </row>
    <row r="183" spans="5:5" x14ac:dyDescent="0.2">
      <c r="E183" s="164"/>
    </row>
    <row r="184" spans="5:5" x14ac:dyDescent="0.2">
      <c r="E184" s="164"/>
    </row>
    <row r="185" spans="5:5" x14ac:dyDescent="0.2">
      <c r="E185" s="164"/>
    </row>
    <row r="186" spans="5:5" x14ac:dyDescent="0.2">
      <c r="E186" s="164"/>
    </row>
    <row r="187" spans="5:5" x14ac:dyDescent="0.2">
      <c r="E187" s="164"/>
    </row>
    <row r="188" spans="5:5" x14ac:dyDescent="0.2">
      <c r="E188" s="164"/>
    </row>
    <row r="189" spans="5:5" x14ac:dyDescent="0.2">
      <c r="E189" s="164"/>
    </row>
    <row r="190" spans="5:5" x14ac:dyDescent="0.2">
      <c r="E190" s="164"/>
    </row>
    <row r="191" spans="5:5" x14ac:dyDescent="0.2">
      <c r="E191" s="164"/>
    </row>
    <row r="192" spans="5:5" x14ac:dyDescent="0.2">
      <c r="E192" s="164"/>
    </row>
    <row r="193" spans="5:5" x14ac:dyDescent="0.2">
      <c r="E193" s="164"/>
    </row>
    <row r="194" spans="5:5" x14ac:dyDescent="0.2">
      <c r="E194" s="164"/>
    </row>
    <row r="195" spans="5:5" x14ac:dyDescent="0.2">
      <c r="E195" s="164"/>
    </row>
    <row r="196" spans="5:5" x14ac:dyDescent="0.2">
      <c r="E196" s="164"/>
    </row>
    <row r="197" spans="5:5" x14ac:dyDescent="0.2">
      <c r="E197" s="164"/>
    </row>
    <row r="198" spans="5:5" x14ac:dyDescent="0.2">
      <c r="E198" s="164"/>
    </row>
    <row r="199" spans="5:5" x14ac:dyDescent="0.2">
      <c r="E199" s="164"/>
    </row>
    <row r="200" spans="5:5" x14ac:dyDescent="0.2">
      <c r="E200" s="164"/>
    </row>
    <row r="201" spans="5:5" x14ac:dyDescent="0.2">
      <c r="E201" s="164"/>
    </row>
    <row r="202" spans="5:5" x14ac:dyDescent="0.2">
      <c r="E202" s="164"/>
    </row>
    <row r="203" spans="5:5" x14ac:dyDescent="0.2">
      <c r="E203" s="164"/>
    </row>
    <row r="204" spans="5:5" x14ac:dyDescent="0.2">
      <c r="E204" s="164"/>
    </row>
    <row r="205" spans="5:5" x14ac:dyDescent="0.2">
      <c r="E205" s="164"/>
    </row>
    <row r="206" spans="5:5" x14ac:dyDescent="0.2">
      <c r="E206" s="164"/>
    </row>
    <row r="207" spans="5:5" x14ac:dyDescent="0.2">
      <c r="E207" s="164"/>
    </row>
    <row r="208" spans="5:5" x14ac:dyDescent="0.2">
      <c r="E208" s="164"/>
    </row>
    <row r="209" spans="5:5" x14ac:dyDescent="0.2">
      <c r="E209" s="164"/>
    </row>
    <row r="210" spans="5:5" x14ac:dyDescent="0.2">
      <c r="E210" s="164"/>
    </row>
    <row r="211" spans="5:5" x14ac:dyDescent="0.2">
      <c r="E211" s="164"/>
    </row>
    <row r="212" spans="5:5" x14ac:dyDescent="0.2">
      <c r="E212" s="164"/>
    </row>
    <row r="213" spans="5:5" x14ac:dyDescent="0.2">
      <c r="E213" s="164"/>
    </row>
    <row r="214" spans="5:5" x14ac:dyDescent="0.2">
      <c r="E214" s="164"/>
    </row>
    <row r="215" spans="5:5" x14ac:dyDescent="0.2">
      <c r="E215" s="164"/>
    </row>
    <row r="216" spans="5:5" x14ac:dyDescent="0.2">
      <c r="E216" s="164"/>
    </row>
    <row r="217" spans="5:5" x14ac:dyDescent="0.2">
      <c r="E217" s="164"/>
    </row>
    <row r="218" spans="5:5" x14ac:dyDescent="0.2">
      <c r="E218" s="164"/>
    </row>
    <row r="219" spans="5:5" x14ac:dyDescent="0.2">
      <c r="E219" s="164"/>
    </row>
    <row r="220" spans="5:5" x14ac:dyDescent="0.2">
      <c r="E220" s="164"/>
    </row>
    <row r="221" spans="5:5" x14ac:dyDescent="0.2">
      <c r="E221" s="164"/>
    </row>
    <row r="222" spans="5:5" x14ac:dyDescent="0.2">
      <c r="E222" s="164"/>
    </row>
    <row r="223" spans="5:5" x14ac:dyDescent="0.2">
      <c r="E223" s="164"/>
    </row>
    <row r="224" spans="5:5" x14ac:dyDescent="0.2">
      <c r="E224" s="164"/>
    </row>
    <row r="225" spans="5:5" x14ac:dyDescent="0.2">
      <c r="E225" s="164"/>
    </row>
    <row r="226" spans="5:5" x14ac:dyDescent="0.2">
      <c r="E226" s="164"/>
    </row>
    <row r="227" spans="5:5" x14ac:dyDescent="0.2">
      <c r="E227" s="164"/>
    </row>
    <row r="228" spans="5:5" x14ac:dyDescent="0.2">
      <c r="E228" s="164"/>
    </row>
    <row r="229" spans="5:5" x14ac:dyDescent="0.2">
      <c r="E229" s="164"/>
    </row>
    <row r="230" spans="5:5" x14ac:dyDescent="0.2">
      <c r="E230" s="164"/>
    </row>
    <row r="231" spans="5:5" x14ac:dyDescent="0.2">
      <c r="E231" s="164"/>
    </row>
    <row r="232" spans="5:5" x14ac:dyDescent="0.2">
      <c r="E232" s="164"/>
    </row>
    <row r="233" spans="5:5" x14ac:dyDescent="0.2">
      <c r="E233" s="164"/>
    </row>
    <row r="234" spans="5:5" x14ac:dyDescent="0.2">
      <c r="E234" s="164"/>
    </row>
    <row r="235" spans="5:5" x14ac:dyDescent="0.2">
      <c r="E235" s="164"/>
    </row>
    <row r="236" spans="5:5" x14ac:dyDescent="0.2">
      <c r="E236" s="164"/>
    </row>
    <row r="237" spans="5:5" x14ac:dyDescent="0.2">
      <c r="E237" s="164"/>
    </row>
    <row r="238" spans="5:5" x14ac:dyDescent="0.2">
      <c r="E238" s="164"/>
    </row>
    <row r="239" spans="5:5" x14ac:dyDescent="0.2">
      <c r="E239" s="164"/>
    </row>
    <row r="240" spans="5:5" x14ac:dyDescent="0.2">
      <c r="E240" s="164"/>
    </row>
    <row r="241" spans="5:5" x14ac:dyDescent="0.2">
      <c r="E241" s="164"/>
    </row>
    <row r="242" spans="5:5" x14ac:dyDescent="0.2">
      <c r="E242" s="164"/>
    </row>
    <row r="243" spans="5:5" x14ac:dyDescent="0.2">
      <c r="E243" s="164"/>
    </row>
    <row r="244" spans="5:5" x14ac:dyDescent="0.2">
      <c r="E244" s="164"/>
    </row>
    <row r="245" spans="5:5" x14ac:dyDescent="0.2">
      <c r="E245" s="164"/>
    </row>
    <row r="246" spans="5:5" x14ac:dyDescent="0.2">
      <c r="E246" s="164"/>
    </row>
    <row r="247" spans="5:5" x14ac:dyDescent="0.2">
      <c r="E247" s="164"/>
    </row>
    <row r="248" spans="5:5" x14ac:dyDescent="0.2">
      <c r="E248" s="164"/>
    </row>
    <row r="249" spans="5:5" x14ac:dyDescent="0.2">
      <c r="E249" s="164"/>
    </row>
    <row r="250" spans="5:5" x14ac:dyDescent="0.2">
      <c r="E250" s="164"/>
    </row>
    <row r="251" spans="5:5" x14ac:dyDescent="0.2">
      <c r="E251" s="164"/>
    </row>
    <row r="252" spans="5:5" x14ac:dyDescent="0.2">
      <c r="E252" s="164"/>
    </row>
    <row r="253" spans="5:5" x14ac:dyDescent="0.2">
      <c r="E253" s="164"/>
    </row>
    <row r="254" spans="5:5" x14ac:dyDescent="0.2">
      <c r="E254" s="164"/>
    </row>
    <row r="255" spans="5:5" x14ac:dyDescent="0.2">
      <c r="E255" s="164"/>
    </row>
    <row r="256" spans="5:5" x14ac:dyDescent="0.2">
      <c r="E256" s="164"/>
    </row>
    <row r="257" spans="5:5" x14ac:dyDescent="0.2">
      <c r="E257" s="164"/>
    </row>
    <row r="258" spans="5:5" x14ac:dyDescent="0.2">
      <c r="E258" s="164"/>
    </row>
    <row r="259" spans="5:5" x14ac:dyDescent="0.2">
      <c r="E259" s="164"/>
    </row>
    <row r="260" spans="5:5" x14ac:dyDescent="0.2">
      <c r="E260" s="164"/>
    </row>
    <row r="261" spans="5:5" x14ac:dyDescent="0.2">
      <c r="E261" s="164"/>
    </row>
    <row r="262" spans="5:5" x14ac:dyDescent="0.2">
      <c r="E262" s="164"/>
    </row>
    <row r="263" spans="5:5" x14ac:dyDescent="0.2">
      <c r="E263" s="164"/>
    </row>
    <row r="264" spans="5:5" x14ac:dyDescent="0.2">
      <c r="E264" s="164"/>
    </row>
    <row r="265" spans="5:5" x14ac:dyDescent="0.2">
      <c r="E265" s="164"/>
    </row>
    <row r="266" spans="5:5" x14ac:dyDescent="0.2">
      <c r="E266" s="164"/>
    </row>
    <row r="267" spans="5:5" x14ac:dyDescent="0.2">
      <c r="E267" s="164"/>
    </row>
    <row r="268" spans="5:5" x14ac:dyDescent="0.2">
      <c r="E268" s="164"/>
    </row>
    <row r="269" spans="5:5" x14ac:dyDescent="0.2">
      <c r="E269" s="164"/>
    </row>
    <row r="270" spans="5:5" x14ac:dyDescent="0.2">
      <c r="E270" s="164"/>
    </row>
    <row r="271" spans="5:5" x14ac:dyDescent="0.2">
      <c r="E271" s="164"/>
    </row>
    <row r="272" spans="5:5" x14ac:dyDescent="0.2">
      <c r="E272" s="164"/>
    </row>
    <row r="273" spans="5:5" x14ac:dyDescent="0.2">
      <c r="E273" s="164"/>
    </row>
    <row r="274" spans="5:5" x14ac:dyDescent="0.2">
      <c r="E274" s="164"/>
    </row>
    <row r="275" spans="5:5" x14ac:dyDescent="0.2">
      <c r="E275" s="164"/>
    </row>
    <row r="276" spans="5:5" x14ac:dyDescent="0.2">
      <c r="E276" s="164"/>
    </row>
    <row r="277" spans="5:5" x14ac:dyDescent="0.2">
      <c r="E277" s="164"/>
    </row>
    <row r="278" spans="5:5" x14ac:dyDescent="0.2">
      <c r="E278" s="164"/>
    </row>
    <row r="279" spans="5:5" x14ac:dyDescent="0.2">
      <c r="E279" s="164"/>
    </row>
    <row r="280" spans="5:5" x14ac:dyDescent="0.2">
      <c r="E280" s="164"/>
    </row>
    <row r="281" spans="5:5" x14ac:dyDescent="0.2">
      <c r="E281" s="164"/>
    </row>
    <row r="282" spans="5:5" x14ac:dyDescent="0.2">
      <c r="E282" s="164"/>
    </row>
    <row r="283" spans="5:5" x14ac:dyDescent="0.2">
      <c r="E283" s="164"/>
    </row>
    <row r="284" spans="5:5" x14ac:dyDescent="0.2">
      <c r="E284" s="164"/>
    </row>
    <row r="285" spans="5:5" x14ac:dyDescent="0.2">
      <c r="E285" s="164"/>
    </row>
    <row r="286" spans="5:5" x14ac:dyDescent="0.2">
      <c r="E286" s="164"/>
    </row>
    <row r="287" spans="5:5" x14ac:dyDescent="0.2">
      <c r="E287" s="164"/>
    </row>
    <row r="288" spans="5:5" x14ac:dyDescent="0.2">
      <c r="E288" s="164"/>
    </row>
    <row r="289" spans="5:5" x14ac:dyDescent="0.2">
      <c r="E289" s="164"/>
    </row>
    <row r="290" spans="5:5" x14ac:dyDescent="0.2">
      <c r="E290" s="164"/>
    </row>
    <row r="291" spans="5:5" x14ac:dyDescent="0.2">
      <c r="E291" s="164"/>
    </row>
    <row r="292" spans="5:5" x14ac:dyDescent="0.2">
      <c r="E292" s="164"/>
    </row>
    <row r="293" spans="5:5" x14ac:dyDescent="0.2">
      <c r="E293" s="164"/>
    </row>
    <row r="294" spans="5:5" x14ac:dyDescent="0.2">
      <c r="E294" s="164"/>
    </row>
    <row r="295" spans="5:5" x14ac:dyDescent="0.2">
      <c r="E295" s="164"/>
    </row>
    <row r="296" spans="5:5" x14ac:dyDescent="0.2">
      <c r="E296" s="164"/>
    </row>
    <row r="297" spans="5:5" x14ac:dyDescent="0.2">
      <c r="E297" s="164"/>
    </row>
    <row r="298" spans="5:5" x14ac:dyDescent="0.2">
      <c r="E298" s="164"/>
    </row>
    <row r="299" spans="5:5" x14ac:dyDescent="0.2">
      <c r="E299" s="164"/>
    </row>
    <row r="300" spans="5:5" x14ac:dyDescent="0.2">
      <c r="E300" s="164"/>
    </row>
    <row r="301" spans="5:5" x14ac:dyDescent="0.2">
      <c r="E301" s="164"/>
    </row>
    <row r="302" spans="5:5" x14ac:dyDescent="0.2">
      <c r="E302" s="164"/>
    </row>
    <row r="303" spans="5:5" x14ac:dyDescent="0.2">
      <c r="E303" s="164"/>
    </row>
    <row r="304" spans="5:5" x14ac:dyDescent="0.2">
      <c r="E304" s="164"/>
    </row>
    <row r="305" spans="5:5" x14ac:dyDescent="0.2">
      <c r="E305" s="164"/>
    </row>
    <row r="306" spans="5:5" x14ac:dyDescent="0.2">
      <c r="E306" s="164"/>
    </row>
    <row r="307" spans="5:5" x14ac:dyDescent="0.2">
      <c r="E307" s="164"/>
    </row>
    <row r="308" spans="5:5" x14ac:dyDescent="0.2">
      <c r="E308" s="164"/>
    </row>
    <row r="309" spans="5:5" x14ac:dyDescent="0.2">
      <c r="E309" s="164"/>
    </row>
    <row r="310" spans="5:5" x14ac:dyDescent="0.2">
      <c r="E310" s="164"/>
    </row>
    <row r="311" spans="5:5" x14ac:dyDescent="0.2">
      <c r="E311" s="164"/>
    </row>
    <row r="312" spans="5:5" x14ac:dyDescent="0.2">
      <c r="E312" s="164"/>
    </row>
    <row r="313" spans="5:5" x14ac:dyDescent="0.2">
      <c r="E313" s="164"/>
    </row>
    <row r="314" spans="5:5" x14ac:dyDescent="0.2">
      <c r="E314" s="164"/>
    </row>
    <row r="315" spans="5:5" x14ac:dyDescent="0.2">
      <c r="E315" s="164"/>
    </row>
    <row r="316" spans="5:5" x14ac:dyDescent="0.2">
      <c r="E316" s="164"/>
    </row>
    <row r="317" spans="5:5" x14ac:dyDescent="0.2">
      <c r="E317" s="164"/>
    </row>
    <row r="318" spans="5:5" x14ac:dyDescent="0.2">
      <c r="E318" s="164"/>
    </row>
    <row r="319" spans="5:5" x14ac:dyDescent="0.2">
      <c r="E319" s="164"/>
    </row>
    <row r="320" spans="5:5" x14ac:dyDescent="0.2">
      <c r="E320" s="164"/>
    </row>
    <row r="321" spans="5:5" x14ac:dyDescent="0.2">
      <c r="E321" s="164"/>
    </row>
    <row r="322" spans="5:5" x14ac:dyDescent="0.2">
      <c r="E322" s="164"/>
    </row>
    <row r="323" spans="5:5" x14ac:dyDescent="0.2">
      <c r="E323" s="164"/>
    </row>
    <row r="324" spans="5:5" x14ac:dyDescent="0.2">
      <c r="E324" s="164"/>
    </row>
    <row r="325" spans="5:5" x14ac:dyDescent="0.2">
      <c r="E325" s="164"/>
    </row>
    <row r="326" spans="5:5" x14ac:dyDescent="0.2">
      <c r="E326" s="164"/>
    </row>
    <row r="327" spans="5:5" x14ac:dyDescent="0.2">
      <c r="E327" s="164"/>
    </row>
    <row r="328" spans="5:5" x14ac:dyDescent="0.2">
      <c r="E328" s="164"/>
    </row>
    <row r="329" spans="5:5" x14ac:dyDescent="0.2">
      <c r="E329" s="164"/>
    </row>
    <row r="330" spans="5:5" x14ac:dyDescent="0.2">
      <c r="E330" s="164"/>
    </row>
    <row r="331" spans="5:5" x14ac:dyDescent="0.2">
      <c r="E331" s="164"/>
    </row>
    <row r="332" spans="5:5" x14ac:dyDescent="0.2">
      <c r="E332" s="164"/>
    </row>
    <row r="333" spans="5:5" x14ac:dyDescent="0.2">
      <c r="E333" s="164"/>
    </row>
    <row r="334" spans="5:5" x14ac:dyDescent="0.2">
      <c r="E334" s="164"/>
    </row>
    <row r="335" spans="5:5" x14ac:dyDescent="0.2">
      <c r="E335" s="164"/>
    </row>
    <row r="336" spans="5:5" x14ac:dyDescent="0.2">
      <c r="E336" s="164"/>
    </row>
    <row r="337" spans="5:5" x14ac:dyDescent="0.2">
      <c r="E337" s="164"/>
    </row>
    <row r="338" spans="5:5" x14ac:dyDescent="0.2">
      <c r="E338" s="164"/>
    </row>
    <row r="339" spans="5:5" x14ac:dyDescent="0.2">
      <c r="E339" s="164"/>
    </row>
    <row r="340" spans="5:5" x14ac:dyDescent="0.2">
      <c r="E340" s="164"/>
    </row>
    <row r="341" spans="5:5" x14ac:dyDescent="0.2">
      <c r="E341" s="164"/>
    </row>
    <row r="342" spans="5:5" x14ac:dyDescent="0.2">
      <c r="E342" s="164"/>
    </row>
    <row r="343" spans="5:5" x14ac:dyDescent="0.2">
      <c r="E343" s="164"/>
    </row>
    <row r="344" spans="5:5" x14ac:dyDescent="0.2">
      <c r="E344" s="164"/>
    </row>
    <row r="345" spans="5:5" x14ac:dyDescent="0.2">
      <c r="E345" s="164"/>
    </row>
    <row r="346" spans="5:5" x14ac:dyDescent="0.2">
      <c r="E346" s="164"/>
    </row>
    <row r="347" spans="5:5" x14ac:dyDescent="0.2">
      <c r="E347" s="164"/>
    </row>
    <row r="348" spans="5:5" x14ac:dyDescent="0.2">
      <c r="E348" s="164"/>
    </row>
    <row r="349" spans="5:5" x14ac:dyDescent="0.2">
      <c r="E349" s="164"/>
    </row>
    <row r="350" spans="5:5" x14ac:dyDescent="0.2">
      <c r="E350" s="164"/>
    </row>
    <row r="351" spans="5:5" x14ac:dyDescent="0.2">
      <c r="E351" s="164"/>
    </row>
    <row r="352" spans="5:5" x14ac:dyDescent="0.2">
      <c r="E352" s="164"/>
    </row>
    <row r="353" spans="5:5" x14ac:dyDescent="0.2">
      <c r="E353" s="164"/>
    </row>
    <row r="354" spans="5:5" x14ac:dyDescent="0.2">
      <c r="E354" s="164"/>
    </row>
    <row r="355" spans="5:5" x14ac:dyDescent="0.2">
      <c r="E355" s="164"/>
    </row>
    <row r="356" spans="5:5" x14ac:dyDescent="0.2">
      <c r="E356" s="164"/>
    </row>
    <row r="357" spans="5:5" x14ac:dyDescent="0.2">
      <c r="E357" s="164"/>
    </row>
    <row r="358" spans="5:5" x14ac:dyDescent="0.2">
      <c r="E358" s="164"/>
    </row>
    <row r="359" spans="5:5" x14ac:dyDescent="0.2">
      <c r="E359" s="164"/>
    </row>
    <row r="360" spans="5:5" x14ac:dyDescent="0.2">
      <c r="E360" s="164"/>
    </row>
    <row r="361" spans="5:5" x14ac:dyDescent="0.2">
      <c r="E361" s="164"/>
    </row>
    <row r="362" spans="5:5" x14ac:dyDescent="0.2">
      <c r="E362" s="164"/>
    </row>
    <row r="363" spans="5:5" x14ac:dyDescent="0.2">
      <c r="E363" s="164"/>
    </row>
    <row r="364" spans="5:5" x14ac:dyDescent="0.2">
      <c r="E364" s="164"/>
    </row>
    <row r="365" spans="5:5" x14ac:dyDescent="0.2">
      <c r="E365" s="164"/>
    </row>
    <row r="366" spans="5:5" x14ac:dyDescent="0.2">
      <c r="E366" s="164"/>
    </row>
    <row r="367" spans="5:5" x14ac:dyDescent="0.2">
      <c r="E367" s="164"/>
    </row>
    <row r="368" spans="5:5" x14ac:dyDescent="0.2">
      <c r="E368" s="164"/>
    </row>
    <row r="369" spans="5:5" x14ac:dyDescent="0.2">
      <c r="E369" s="164"/>
    </row>
    <row r="370" spans="5:5" x14ac:dyDescent="0.2">
      <c r="E370" s="164"/>
    </row>
    <row r="371" spans="5:5" x14ac:dyDescent="0.2">
      <c r="E371" s="164"/>
    </row>
    <row r="372" spans="5:5" x14ac:dyDescent="0.2">
      <c r="E372" s="164"/>
    </row>
    <row r="373" spans="5:5" x14ac:dyDescent="0.2">
      <c r="E373" s="164"/>
    </row>
    <row r="374" spans="5:5" x14ac:dyDescent="0.2">
      <c r="E374" s="164"/>
    </row>
    <row r="375" spans="5:5" x14ac:dyDescent="0.2">
      <c r="E375" s="164"/>
    </row>
    <row r="376" spans="5:5" x14ac:dyDescent="0.2">
      <c r="E376" s="164"/>
    </row>
    <row r="377" spans="5:5" x14ac:dyDescent="0.2">
      <c r="E377" s="164"/>
    </row>
    <row r="378" spans="5:5" x14ac:dyDescent="0.2">
      <c r="E378" s="164"/>
    </row>
    <row r="379" spans="5:5" x14ac:dyDescent="0.2">
      <c r="E379" s="164"/>
    </row>
    <row r="380" spans="5:5" x14ac:dyDescent="0.2">
      <c r="E380" s="164"/>
    </row>
    <row r="381" spans="5:5" x14ac:dyDescent="0.2">
      <c r="E381" s="164"/>
    </row>
    <row r="382" spans="5:5" x14ac:dyDescent="0.2">
      <c r="E382" s="164"/>
    </row>
    <row r="383" spans="5:5" x14ac:dyDescent="0.2">
      <c r="E383" s="164"/>
    </row>
    <row r="384" spans="5:5" x14ac:dyDescent="0.2">
      <c r="E384" s="164"/>
    </row>
    <row r="385" spans="5:5" x14ac:dyDescent="0.2">
      <c r="E385" s="164"/>
    </row>
    <row r="386" spans="5:5" x14ac:dyDescent="0.2">
      <c r="E386" s="164"/>
    </row>
    <row r="387" spans="5:5" x14ac:dyDescent="0.2">
      <c r="E387" s="164"/>
    </row>
    <row r="388" spans="5:5" x14ac:dyDescent="0.2">
      <c r="E388" s="164"/>
    </row>
    <row r="389" spans="5:5" x14ac:dyDescent="0.2">
      <c r="E389" s="164"/>
    </row>
    <row r="390" spans="5:5" x14ac:dyDescent="0.2">
      <c r="E390" s="164"/>
    </row>
    <row r="391" spans="5:5" x14ac:dyDescent="0.2">
      <c r="E391" s="164"/>
    </row>
    <row r="392" spans="5:5" x14ac:dyDescent="0.2">
      <c r="E392" s="164"/>
    </row>
    <row r="393" spans="5:5" x14ac:dyDescent="0.2">
      <c r="E393" s="164"/>
    </row>
    <row r="394" spans="5:5" x14ac:dyDescent="0.2">
      <c r="E394" s="164"/>
    </row>
    <row r="395" spans="5:5" x14ac:dyDescent="0.2">
      <c r="E395" s="164"/>
    </row>
    <row r="396" spans="5:5" x14ac:dyDescent="0.2">
      <c r="E396" s="164"/>
    </row>
    <row r="397" spans="5:5" x14ac:dyDescent="0.2">
      <c r="E397" s="164"/>
    </row>
    <row r="398" spans="5:5" x14ac:dyDescent="0.2">
      <c r="E398" s="164"/>
    </row>
    <row r="399" spans="5:5" x14ac:dyDescent="0.2">
      <c r="E399" s="164"/>
    </row>
    <row r="400" spans="5:5" x14ac:dyDescent="0.2">
      <c r="E400" s="164"/>
    </row>
    <row r="401" spans="5:5" x14ac:dyDescent="0.2">
      <c r="E401" s="164"/>
    </row>
    <row r="402" spans="5:5" x14ac:dyDescent="0.2">
      <c r="E402" s="164"/>
    </row>
    <row r="403" spans="5:5" x14ac:dyDescent="0.2">
      <c r="E403" s="164"/>
    </row>
    <row r="404" spans="5:5" x14ac:dyDescent="0.2">
      <c r="E404" s="164"/>
    </row>
    <row r="405" spans="5:5" x14ac:dyDescent="0.2">
      <c r="E405" s="164"/>
    </row>
    <row r="406" spans="5:5" x14ac:dyDescent="0.2">
      <c r="E406" s="164"/>
    </row>
    <row r="407" spans="5:5" x14ac:dyDescent="0.2">
      <c r="E407" s="164"/>
    </row>
    <row r="408" spans="5:5" x14ac:dyDescent="0.2">
      <c r="E408" s="164"/>
    </row>
    <row r="409" spans="5:5" x14ac:dyDescent="0.2">
      <c r="E409" s="164"/>
    </row>
    <row r="410" spans="5:5" x14ac:dyDescent="0.2">
      <c r="E410" s="164"/>
    </row>
    <row r="411" spans="5:5" x14ac:dyDescent="0.2">
      <c r="E411" s="164"/>
    </row>
    <row r="412" spans="5:5" x14ac:dyDescent="0.2">
      <c r="E412" s="164"/>
    </row>
    <row r="413" spans="5:5" x14ac:dyDescent="0.2">
      <c r="E413" s="164"/>
    </row>
    <row r="414" spans="5:5" x14ac:dyDescent="0.2">
      <c r="E414" s="164"/>
    </row>
    <row r="415" spans="5:5" x14ac:dyDescent="0.2">
      <c r="E415" s="164"/>
    </row>
    <row r="416" spans="5:5" x14ac:dyDescent="0.2">
      <c r="E416" s="164"/>
    </row>
    <row r="417" spans="5:5" x14ac:dyDescent="0.2">
      <c r="E417" s="164"/>
    </row>
    <row r="418" spans="5:5" x14ac:dyDescent="0.2">
      <c r="E418" s="164"/>
    </row>
    <row r="419" spans="5:5" x14ac:dyDescent="0.2">
      <c r="E419" s="164"/>
    </row>
    <row r="420" spans="5:5" x14ac:dyDescent="0.2">
      <c r="E420" s="164"/>
    </row>
    <row r="421" spans="5:5" x14ac:dyDescent="0.2">
      <c r="E421" s="164"/>
    </row>
    <row r="422" spans="5:5" x14ac:dyDescent="0.2">
      <c r="E422" s="164"/>
    </row>
    <row r="423" spans="5:5" x14ac:dyDescent="0.2">
      <c r="E423" s="164"/>
    </row>
    <row r="424" spans="5:5" x14ac:dyDescent="0.2">
      <c r="E424" s="164"/>
    </row>
    <row r="425" spans="5:5" x14ac:dyDescent="0.2">
      <c r="E425" s="164"/>
    </row>
    <row r="426" spans="5:5" x14ac:dyDescent="0.2">
      <c r="E426" s="164"/>
    </row>
    <row r="427" spans="5:5" x14ac:dyDescent="0.2">
      <c r="E427" s="164"/>
    </row>
    <row r="428" spans="5:5" x14ac:dyDescent="0.2">
      <c r="E428" s="164"/>
    </row>
    <row r="429" spans="5:5" x14ac:dyDescent="0.2">
      <c r="E429" s="164"/>
    </row>
    <row r="430" spans="5:5" x14ac:dyDescent="0.2">
      <c r="E430" s="164"/>
    </row>
    <row r="431" spans="5:5" x14ac:dyDescent="0.2">
      <c r="E431" s="164"/>
    </row>
    <row r="432" spans="5:5" x14ac:dyDescent="0.2">
      <c r="E432" s="164"/>
    </row>
    <row r="433" spans="5:5" x14ac:dyDescent="0.2">
      <c r="E433" s="164"/>
    </row>
    <row r="434" spans="5:5" x14ac:dyDescent="0.2">
      <c r="E434" s="164"/>
    </row>
    <row r="435" spans="5:5" x14ac:dyDescent="0.2">
      <c r="E435" s="164"/>
    </row>
    <row r="436" spans="5:5" x14ac:dyDescent="0.2">
      <c r="E436" s="164"/>
    </row>
    <row r="437" spans="5:5" x14ac:dyDescent="0.2">
      <c r="E437" s="164"/>
    </row>
    <row r="438" spans="5:5" x14ac:dyDescent="0.2">
      <c r="E438" s="164"/>
    </row>
    <row r="439" spans="5:5" x14ac:dyDescent="0.2">
      <c r="E439" s="164"/>
    </row>
    <row r="440" spans="5:5" x14ac:dyDescent="0.2">
      <c r="E440" s="164"/>
    </row>
    <row r="441" spans="5:5" x14ac:dyDescent="0.2">
      <c r="E441" s="164"/>
    </row>
    <row r="442" spans="5:5" x14ac:dyDescent="0.2">
      <c r="E442" s="164"/>
    </row>
    <row r="443" spans="5:5" x14ac:dyDescent="0.2">
      <c r="E443" s="164"/>
    </row>
    <row r="444" spans="5:5" x14ac:dyDescent="0.2">
      <c r="E444" s="164"/>
    </row>
    <row r="445" spans="5:5" x14ac:dyDescent="0.2">
      <c r="E445" s="164"/>
    </row>
    <row r="446" spans="5:5" x14ac:dyDescent="0.2">
      <c r="E446" s="164"/>
    </row>
    <row r="447" spans="5:5" x14ac:dyDescent="0.2">
      <c r="E447" s="164"/>
    </row>
    <row r="448" spans="5:5" x14ac:dyDescent="0.2">
      <c r="E448" s="164"/>
    </row>
    <row r="449" spans="5:5" x14ac:dyDescent="0.2">
      <c r="E449" s="164"/>
    </row>
    <row r="450" spans="5:5" x14ac:dyDescent="0.2">
      <c r="E450" s="164"/>
    </row>
    <row r="451" spans="5:5" x14ac:dyDescent="0.2">
      <c r="E451" s="164"/>
    </row>
    <row r="452" spans="5:5" x14ac:dyDescent="0.2">
      <c r="E452" s="164"/>
    </row>
    <row r="453" spans="5:5" x14ac:dyDescent="0.2">
      <c r="E453" s="164"/>
    </row>
    <row r="454" spans="5:5" x14ac:dyDescent="0.2">
      <c r="E454" s="164"/>
    </row>
    <row r="455" spans="5:5" x14ac:dyDescent="0.2">
      <c r="E455" s="164"/>
    </row>
    <row r="456" spans="5:5" x14ac:dyDescent="0.2">
      <c r="E456" s="164"/>
    </row>
    <row r="457" spans="5:5" x14ac:dyDescent="0.2">
      <c r="E457" s="164"/>
    </row>
    <row r="458" spans="5:5" x14ac:dyDescent="0.2">
      <c r="E458" s="164"/>
    </row>
    <row r="459" spans="5:5" x14ac:dyDescent="0.2">
      <c r="E459" s="164"/>
    </row>
    <row r="460" spans="5:5" x14ac:dyDescent="0.2">
      <c r="E460" s="164"/>
    </row>
    <row r="461" spans="5:5" x14ac:dyDescent="0.2">
      <c r="E461" s="164"/>
    </row>
    <row r="462" spans="5:5" x14ac:dyDescent="0.2">
      <c r="E462" s="164"/>
    </row>
    <row r="463" spans="5:5" x14ac:dyDescent="0.2">
      <c r="E463" s="164"/>
    </row>
    <row r="464" spans="5:5" x14ac:dyDescent="0.2">
      <c r="E464" s="164"/>
    </row>
    <row r="465" spans="5:5" x14ac:dyDescent="0.2">
      <c r="E465" s="164"/>
    </row>
    <row r="466" spans="5:5" x14ac:dyDescent="0.2">
      <c r="E466" s="164"/>
    </row>
    <row r="467" spans="5:5" x14ac:dyDescent="0.2">
      <c r="E467" s="164"/>
    </row>
    <row r="468" spans="5:5" x14ac:dyDescent="0.2">
      <c r="E468" s="164"/>
    </row>
    <row r="469" spans="5:5" x14ac:dyDescent="0.2">
      <c r="E469" s="164"/>
    </row>
    <row r="470" spans="5:5" x14ac:dyDescent="0.2">
      <c r="E470" s="164"/>
    </row>
    <row r="471" spans="5:5" x14ac:dyDescent="0.2">
      <c r="E471" s="164"/>
    </row>
    <row r="472" spans="5:5" x14ac:dyDescent="0.2">
      <c r="E472" s="164"/>
    </row>
    <row r="473" spans="5:5" x14ac:dyDescent="0.2">
      <c r="E473" s="164"/>
    </row>
    <row r="474" spans="5:5" x14ac:dyDescent="0.2">
      <c r="E474" s="164"/>
    </row>
    <row r="475" spans="5:5" x14ac:dyDescent="0.2">
      <c r="E475" s="164"/>
    </row>
    <row r="476" spans="5:5" x14ac:dyDescent="0.2">
      <c r="E476" s="164"/>
    </row>
    <row r="477" spans="5:5" x14ac:dyDescent="0.2">
      <c r="E477" s="164"/>
    </row>
    <row r="478" spans="5:5" x14ac:dyDescent="0.2">
      <c r="E478" s="164"/>
    </row>
    <row r="479" spans="5:5" x14ac:dyDescent="0.2">
      <c r="E479" s="164"/>
    </row>
    <row r="480" spans="5:5" x14ac:dyDescent="0.2">
      <c r="E480" s="164"/>
    </row>
    <row r="481" spans="5:5" x14ac:dyDescent="0.2">
      <c r="E481" s="164"/>
    </row>
    <row r="482" spans="5:5" x14ac:dyDescent="0.2">
      <c r="E482" s="164"/>
    </row>
    <row r="483" spans="5:5" x14ac:dyDescent="0.2">
      <c r="E483" s="164"/>
    </row>
    <row r="484" spans="5:5" x14ac:dyDescent="0.2">
      <c r="E484" s="164"/>
    </row>
    <row r="485" spans="5:5" x14ac:dyDescent="0.2">
      <c r="E485" s="164"/>
    </row>
    <row r="486" spans="5:5" x14ac:dyDescent="0.2">
      <c r="E486" s="164"/>
    </row>
    <row r="487" spans="5:5" x14ac:dyDescent="0.2">
      <c r="E487" s="164"/>
    </row>
    <row r="488" spans="5:5" x14ac:dyDescent="0.2">
      <c r="E488" s="164"/>
    </row>
    <row r="489" spans="5:5" x14ac:dyDescent="0.2">
      <c r="E489" s="164"/>
    </row>
    <row r="490" spans="5:5" x14ac:dyDescent="0.2">
      <c r="E490" s="164"/>
    </row>
    <row r="491" spans="5:5" x14ac:dyDescent="0.2">
      <c r="E491" s="164"/>
    </row>
    <row r="492" spans="5:5" x14ac:dyDescent="0.2">
      <c r="E492" s="164"/>
    </row>
    <row r="493" spans="5:5" x14ac:dyDescent="0.2">
      <c r="E493" s="164"/>
    </row>
    <row r="494" spans="5:5" x14ac:dyDescent="0.2">
      <c r="E494" s="164"/>
    </row>
    <row r="495" spans="5:5" x14ac:dyDescent="0.2">
      <c r="E495" s="164"/>
    </row>
    <row r="496" spans="5:5" x14ac:dyDescent="0.2">
      <c r="E496" s="164"/>
    </row>
    <row r="497" spans="5:5" x14ac:dyDescent="0.2">
      <c r="E497" s="164"/>
    </row>
    <row r="498" spans="5:5" x14ac:dyDescent="0.2">
      <c r="E498" s="164"/>
    </row>
    <row r="499" spans="5:5" x14ac:dyDescent="0.2">
      <c r="E499" s="164"/>
    </row>
    <row r="500" spans="5:5" x14ac:dyDescent="0.2">
      <c r="E500" s="164"/>
    </row>
    <row r="501" spans="5:5" x14ac:dyDescent="0.2">
      <c r="E501" s="164"/>
    </row>
    <row r="502" spans="5:5" x14ac:dyDescent="0.2">
      <c r="E502" s="164"/>
    </row>
    <row r="503" spans="5:5" x14ac:dyDescent="0.2">
      <c r="E503" s="164"/>
    </row>
    <row r="504" spans="5:5" x14ac:dyDescent="0.2">
      <c r="E504" s="164"/>
    </row>
    <row r="505" spans="5:5" x14ac:dyDescent="0.2">
      <c r="E505" s="164"/>
    </row>
    <row r="506" spans="5:5" x14ac:dyDescent="0.2">
      <c r="E506" s="164"/>
    </row>
    <row r="507" spans="5:5" x14ac:dyDescent="0.2">
      <c r="E507" s="164"/>
    </row>
    <row r="508" spans="5:5" x14ac:dyDescent="0.2">
      <c r="E508" s="164"/>
    </row>
    <row r="509" spans="5:5" x14ac:dyDescent="0.2">
      <c r="E509" s="164"/>
    </row>
    <row r="510" spans="5:5" x14ac:dyDescent="0.2">
      <c r="E510" s="164"/>
    </row>
    <row r="511" spans="5:5" x14ac:dyDescent="0.2">
      <c r="E511" s="164"/>
    </row>
    <row r="512" spans="5:5" x14ac:dyDescent="0.2">
      <c r="E512" s="164"/>
    </row>
    <row r="513" spans="5:5" x14ac:dyDescent="0.2">
      <c r="E513" s="164"/>
    </row>
    <row r="514" spans="5:5" x14ac:dyDescent="0.2">
      <c r="E514" s="164"/>
    </row>
    <row r="515" spans="5:5" x14ac:dyDescent="0.2">
      <c r="E515" s="164"/>
    </row>
    <row r="516" spans="5:5" x14ac:dyDescent="0.2">
      <c r="E516" s="164"/>
    </row>
    <row r="517" spans="5:5" x14ac:dyDescent="0.2">
      <c r="E517" s="164"/>
    </row>
    <row r="518" spans="5:5" x14ac:dyDescent="0.2">
      <c r="E518" s="164"/>
    </row>
    <row r="519" spans="5:5" x14ac:dyDescent="0.2">
      <c r="E519" s="164"/>
    </row>
    <row r="520" spans="5:5" x14ac:dyDescent="0.2">
      <c r="E520" s="164"/>
    </row>
    <row r="521" spans="5:5" x14ac:dyDescent="0.2">
      <c r="E521" s="164"/>
    </row>
    <row r="522" spans="5:5" x14ac:dyDescent="0.2">
      <c r="E522" s="164"/>
    </row>
    <row r="523" spans="5:5" x14ac:dyDescent="0.2">
      <c r="E523" s="164"/>
    </row>
    <row r="524" spans="5:5" x14ac:dyDescent="0.2">
      <c r="E524" s="164"/>
    </row>
    <row r="525" spans="5:5" x14ac:dyDescent="0.2">
      <c r="E525" s="164"/>
    </row>
    <row r="526" spans="5:5" x14ac:dyDescent="0.2">
      <c r="E526" s="164"/>
    </row>
    <row r="527" spans="5:5" x14ac:dyDescent="0.2">
      <c r="E527" s="164"/>
    </row>
    <row r="528" spans="5:5" x14ac:dyDescent="0.2">
      <c r="E528" s="164"/>
    </row>
    <row r="529" spans="5:5" x14ac:dyDescent="0.2">
      <c r="E529" s="164"/>
    </row>
    <row r="530" spans="5:5" x14ac:dyDescent="0.2">
      <c r="E530" s="164"/>
    </row>
    <row r="531" spans="5:5" x14ac:dyDescent="0.2">
      <c r="E531" s="164"/>
    </row>
    <row r="532" spans="5:5" x14ac:dyDescent="0.2">
      <c r="E532" s="164"/>
    </row>
    <row r="533" spans="5:5" x14ac:dyDescent="0.2">
      <c r="E533" s="164"/>
    </row>
    <row r="534" spans="5:5" x14ac:dyDescent="0.2">
      <c r="E534" s="164"/>
    </row>
    <row r="535" spans="5:5" x14ac:dyDescent="0.2">
      <c r="E535" s="164"/>
    </row>
    <row r="536" spans="5:5" x14ac:dyDescent="0.2">
      <c r="E536" s="164"/>
    </row>
    <row r="537" spans="5:5" x14ac:dyDescent="0.2">
      <c r="E537" s="164"/>
    </row>
    <row r="538" spans="5:5" x14ac:dyDescent="0.2">
      <c r="E538" s="164"/>
    </row>
    <row r="539" spans="5:5" x14ac:dyDescent="0.2">
      <c r="E539" s="164"/>
    </row>
    <row r="540" spans="5:5" x14ac:dyDescent="0.2">
      <c r="E540" s="164"/>
    </row>
    <row r="541" spans="5:5" x14ac:dyDescent="0.2">
      <c r="E541" s="164"/>
    </row>
    <row r="542" spans="5:5" x14ac:dyDescent="0.2">
      <c r="E542" s="164"/>
    </row>
    <row r="543" spans="5:5" x14ac:dyDescent="0.2">
      <c r="E543" s="164"/>
    </row>
    <row r="544" spans="5:5" x14ac:dyDescent="0.2">
      <c r="E544" s="164"/>
    </row>
    <row r="545" spans="5:5" x14ac:dyDescent="0.2">
      <c r="E545" s="164"/>
    </row>
    <row r="546" spans="5:5" x14ac:dyDescent="0.2">
      <c r="E546" s="164"/>
    </row>
    <row r="547" spans="5:5" x14ac:dyDescent="0.2">
      <c r="E547" s="164"/>
    </row>
    <row r="548" spans="5:5" x14ac:dyDescent="0.2">
      <c r="E548" s="164"/>
    </row>
    <row r="549" spans="5:5" x14ac:dyDescent="0.2">
      <c r="E549" s="164"/>
    </row>
    <row r="550" spans="5:5" x14ac:dyDescent="0.2">
      <c r="E550" s="164"/>
    </row>
    <row r="551" spans="5:5" x14ac:dyDescent="0.2">
      <c r="E551" s="164"/>
    </row>
    <row r="552" spans="5:5" x14ac:dyDescent="0.2">
      <c r="E552" s="164"/>
    </row>
    <row r="553" spans="5:5" x14ac:dyDescent="0.2">
      <c r="E553" s="164"/>
    </row>
    <row r="554" spans="5:5" x14ac:dyDescent="0.2">
      <c r="E554" s="164"/>
    </row>
    <row r="555" spans="5:5" x14ac:dyDescent="0.2">
      <c r="E555" s="164"/>
    </row>
    <row r="556" spans="5:5" x14ac:dyDescent="0.2">
      <c r="E556" s="164"/>
    </row>
    <row r="557" spans="5:5" x14ac:dyDescent="0.2">
      <c r="E557" s="164"/>
    </row>
    <row r="558" spans="5:5" x14ac:dyDescent="0.2">
      <c r="E558" s="164"/>
    </row>
    <row r="559" spans="5:5" x14ac:dyDescent="0.2">
      <c r="E559" s="164"/>
    </row>
    <row r="560" spans="5:5" x14ac:dyDescent="0.2">
      <c r="E560" s="164"/>
    </row>
    <row r="561" spans="5:5" x14ac:dyDescent="0.2">
      <c r="E561" s="164"/>
    </row>
    <row r="562" spans="5:5" x14ac:dyDescent="0.2">
      <c r="E562" s="164"/>
    </row>
    <row r="563" spans="5:5" x14ac:dyDescent="0.2">
      <c r="E563" s="164"/>
    </row>
    <row r="564" spans="5:5" x14ac:dyDescent="0.2">
      <c r="E564" s="164"/>
    </row>
    <row r="565" spans="5:5" x14ac:dyDescent="0.2">
      <c r="E565" s="164"/>
    </row>
    <row r="566" spans="5:5" x14ac:dyDescent="0.2">
      <c r="E566" s="164"/>
    </row>
    <row r="567" spans="5:5" x14ac:dyDescent="0.2">
      <c r="E567" s="164"/>
    </row>
    <row r="568" spans="5:5" x14ac:dyDescent="0.2">
      <c r="E568" s="164"/>
    </row>
    <row r="569" spans="5:5" x14ac:dyDescent="0.2">
      <c r="E569" s="164"/>
    </row>
    <row r="570" spans="5:5" x14ac:dyDescent="0.2">
      <c r="E570" s="164"/>
    </row>
    <row r="571" spans="5:5" x14ac:dyDescent="0.2">
      <c r="E571" s="164"/>
    </row>
    <row r="572" spans="5:5" x14ac:dyDescent="0.2">
      <c r="E572" s="164"/>
    </row>
    <row r="573" spans="5:5" x14ac:dyDescent="0.2">
      <c r="E573" s="164"/>
    </row>
    <row r="574" spans="5:5" x14ac:dyDescent="0.2">
      <c r="E574" s="164"/>
    </row>
    <row r="575" spans="5:5" x14ac:dyDescent="0.2">
      <c r="E575" s="164"/>
    </row>
    <row r="576" spans="5:5" x14ac:dyDescent="0.2">
      <c r="E576" s="164"/>
    </row>
    <row r="577" spans="5:5" x14ac:dyDescent="0.2">
      <c r="E577" s="164"/>
    </row>
    <row r="578" spans="5:5" x14ac:dyDescent="0.2">
      <c r="E578" s="164"/>
    </row>
    <row r="579" spans="5:5" x14ac:dyDescent="0.2">
      <c r="E579" s="164"/>
    </row>
    <row r="580" spans="5:5" x14ac:dyDescent="0.2">
      <c r="E580" s="164"/>
    </row>
    <row r="581" spans="5:5" x14ac:dyDescent="0.2">
      <c r="E581" s="164"/>
    </row>
    <row r="582" spans="5:5" x14ac:dyDescent="0.2">
      <c r="E582" s="164"/>
    </row>
    <row r="583" spans="5:5" x14ac:dyDescent="0.2">
      <c r="E583" s="164"/>
    </row>
    <row r="584" spans="5:5" x14ac:dyDescent="0.2">
      <c r="E584" s="164"/>
    </row>
    <row r="585" spans="5:5" x14ac:dyDescent="0.2">
      <c r="E585" s="164"/>
    </row>
    <row r="586" spans="5:5" x14ac:dyDescent="0.2">
      <c r="E586" s="164"/>
    </row>
    <row r="587" spans="5:5" x14ac:dyDescent="0.2">
      <c r="E587" s="164"/>
    </row>
    <row r="588" spans="5:5" x14ac:dyDescent="0.2">
      <c r="E588" s="164"/>
    </row>
    <row r="589" spans="5:5" x14ac:dyDescent="0.2">
      <c r="E589" s="164"/>
    </row>
    <row r="590" spans="5:5" x14ac:dyDescent="0.2">
      <c r="E590" s="164"/>
    </row>
    <row r="591" spans="5:5" x14ac:dyDescent="0.2">
      <c r="E591" s="164"/>
    </row>
    <row r="592" spans="5:5" x14ac:dyDescent="0.2">
      <c r="E592" s="164"/>
    </row>
    <row r="593" spans="5:5" x14ac:dyDescent="0.2">
      <c r="E593" s="164"/>
    </row>
    <row r="594" spans="5:5" x14ac:dyDescent="0.2">
      <c r="E594" s="164"/>
    </row>
    <row r="595" spans="5:5" x14ac:dyDescent="0.2">
      <c r="E595" s="164"/>
    </row>
    <row r="596" spans="5:5" x14ac:dyDescent="0.2">
      <c r="E596" s="164"/>
    </row>
    <row r="597" spans="5:5" x14ac:dyDescent="0.2">
      <c r="E597" s="164"/>
    </row>
    <row r="598" spans="5:5" x14ac:dyDescent="0.2">
      <c r="E598" s="164"/>
    </row>
    <row r="599" spans="5:5" x14ac:dyDescent="0.2">
      <c r="E599" s="164"/>
    </row>
    <row r="600" spans="5:5" x14ac:dyDescent="0.2">
      <c r="E600" s="164"/>
    </row>
    <row r="601" spans="5:5" x14ac:dyDescent="0.2">
      <c r="E601" s="164"/>
    </row>
    <row r="602" spans="5:5" x14ac:dyDescent="0.2">
      <c r="E602" s="164"/>
    </row>
    <row r="603" spans="5:5" x14ac:dyDescent="0.2">
      <c r="E603" s="164"/>
    </row>
    <row r="604" spans="5:5" x14ac:dyDescent="0.2">
      <c r="E604" s="164"/>
    </row>
    <row r="605" spans="5:5" x14ac:dyDescent="0.2">
      <c r="E605" s="164"/>
    </row>
    <row r="606" spans="5:5" x14ac:dyDescent="0.2">
      <c r="E606" s="164"/>
    </row>
    <row r="607" spans="5:5" x14ac:dyDescent="0.2">
      <c r="E607" s="164"/>
    </row>
    <row r="608" spans="5:5" x14ac:dyDescent="0.2">
      <c r="E608" s="164"/>
    </row>
    <row r="609" spans="5:5" x14ac:dyDescent="0.2">
      <c r="E609" s="164"/>
    </row>
    <row r="610" spans="5:5" x14ac:dyDescent="0.2">
      <c r="E610" s="164"/>
    </row>
    <row r="611" spans="5:5" x14ac:dyDescent="0.2">
      <c r="E611" s="164"/>
    </row>
    <row r="612" spans="5:5" x14ac:dyDescent="0.2">
      <c r="E612" s="164"/>
    </row>
    <row r="613" spans="5:5" x14ac:dyDescent="0.2">
      <c r="E613" s="164"/>
    </row>
    <row r="614" spans="5:5" x14ac:dyDescent="0.2">
      <c r="E614" s="164"/>
    </row>
    <row r="615" spans="5:5" x14ac:dyDescent="0.2">
      <c r="E615" s="164"/>
    </row>
    <row r="616" spans="5:5" x14ac:dyDescent="0.2">
      <c r="E616" s="164"/>
    </row>
    <row r="617" spans="5:5" x14ac:dyDescent="0.2">
      <c r="E617" s="164"/>
    </row>
    <row r="618" spans="5:5" x14ac:dyDescent="0.2">
      <c r="E618" s="164"/>
    </row>
    <row r="619" spans="5:5" x14ac:dyDescent="0.2">
      <c r="E619" s="164"/>
    </row>
    <row r="620" spans="5:5" x14ac:dyDescent="0.2">
      <c r="E620" s="164"/>
    </row>
    <row r="621" spans="5:5" x14ac:dyDescent="0.2">
      <c r="E621" s="164"/>
    </row>
    <row r="622" spans="5:5" x14ac:dyDescent="0.2">
      <c r="E622" s="164"/>
    </row>
    <row r="623" spans="5:5" x14ac:dyDescent="0.2">
      <c r="E623" s="164"/>
    </row>
    <row r="624" spans="5:5" x14ac:dyDescent="0.2">
      <c r="E624" s="164"/>
    </row>
    <row r="625" spans="5:5" x14ac:dyDescent="0.2">
      <c r="E625" s="164"/>
    </row>
    <row r="626" spans="5:5" x14ac:dyDescent="0.2">
      <c r="E626" s="164"/>
    </row>
    <row r="627" spans="5:5" x14ac:dyDescent="0.2">
      <c r="E627" s="164"/>
    </row>
    <row r="628" spans="5:5" x14ac:dyDescent="0.2">
      <c r="E628" s="164"/>
    </row>
    <row r="629" spans="5:5" x14ac:dyDescent="0.2">
      <c r="E629" s="164"/>
    </row>
    <row r="630" spans="5:5" x14ac:dyDescent="0.2">
      <c r="E630" s="164"/>
    </row>
    <row r="631" spans="5:5" x14ac:dyDescent="0.2">
      <c r="E631" s="164"/>
    </row>
    <row r="632" spans="5:5" x14ac:dyDescent="0.2">
      <c r="E632" s="164"/>
    </row>
    <row r="633" spans="5:5" x14ac:dyDescent="0.2">
      <c r="E633" s="164"/>
    </row>
    <row r="634" spans="5:5" x14ac:dyDescent="0.2">
      <c r="E634" s="164"/>
    </row>
    <row r="635" spans="5:5" x14ac:dyDescent="0.2">
      <c r="E635" s="164"/>
    </row>
    <row r="636" spans="5:5" x14ac:dyDescent="0.2">
      <c r="E636" s="164"/>
    </row>
    <row r="637" spans="5:5" x14ac:dyDescent="0.2">
      <c r="E637" s="164"/>
    </row>
    <row r="638" spans="5:5" x14ac:dyDescent="0.2">
      <c r="E638" s="164"/>
    </row>
    <row r="639" spans="5:5" x14ac:dyDescent="0.2">
      <c r="E639" s="164"/>
    </row>
    <row r="640" spans="5:5" x14ac:dyDescent="0.2">
      <c r="E640" s="164"/>
    </row>
    <row r="641" spans="5:5" x14ac:dyDescent="0.2">
      <c r="E641" s="164"/>
    </row>
    <row r="642" spans="5:5" x14ac:dyDescent="0.2">
      <c r="E642" s="164"/>
    </row>
    <row r="643" spans="5:5" x14ac:dyDescent="0.2">
      <c r="E643" s="164"/>
    </row>
    <row r="644" spans="5:5" x14ac:dyDescent="0.2">
      <c r="E644" s="164"/>
    </row>
    <row r="645" spans="5:5" x14ac:dyDescent="0.2">
      <c r="E645" s="164"/>
    </row>
    <row r="646" spans="5:5" x14ac:dyDescent="0.2">
      <c r="E646" s="164"/>
    </row>
    <row r="647" spans="5:5" x14ac:dyDescent="0.2">
      <c r="E647" s="164"/>
    </row>
    <row r="648" spans="5:5" x14ac:dyDescent="0.2">
      <c r="E648" s="164"/>
    </row>
    <row r="649" spans="5:5" x14ac:dyDescent="0.2">
      <c r="E649" s="164"/>
    </row>
    <row r="650" spans="5:5" x14ac:dyDescent="0.2">
      <c r="E650" s="164"/>
    </row>
    <row r="651" spans="5:5" x14ac:dyDescent="0.2">
      <c r="E651" s="164"/>
    </row>
    <row r="652" spans="5:5" x14ac:dyDescent="0.2">
      <c r="E652" s="164"/>
    </row>
    <row r="653" spans="5:5" x14ac:dyDescent="0.2">
      <c r="E653" s="164"/>
    </row>
    <row r="654" spans="5:5" x14ac:dyDescent="0.2">
      <c r="E654" s="164"/>
    </row>
    <row r="655" spans="5:5" x14ac:dyDescent="0.2">
      <c r="E655" s="164"/>
    </row>
    <row r="656" spans="5:5" x14ac:dyDescent="0.2">
      <c r="E656" s="164"/>
    </row>
    <row r="657" spans="5:5" x14ac:dyDescent="0.2">
      <c r="E657" s="164"/>
    </row>
    <row r="658" spans="5:5" x14ac:dyDescent="0.2">
      <c r="E658" s="164"/>
    </row>
    <row r="659" spans="5:5" x14ac:dyDescent="0.2">
      <c r="E659" s="164"/>
    </row>
    <row r="660" spans="5:5" x14ac:dyDescent="0.2">
      <c r="E660" s="164"/>
    </row>
    <row r="661" spans="5:5" x14ac:dyDescent="0.2">
      <c r="E661" s="164"/>
    </row>
    <row r="662" spans="5:5" x14ac:dyDescent="0.2">
      <c r="E662" s="164"/>
    </row>
    <row r="663" spans="5:5" x14ac:dyDescent="0.2">
      <c r="E663" s="164"/>
    </row>
    <row r="664" spans="5:5" x14ac:dyDescent="0.2">
      <c r="E664" s="164"/>
    </row>
    <row r="665" spans="5:5" x14ac:dyDescent="0.2">
      <c r="E665" s="164"/>
    </row>
    <row r="666" spans="5:5" x14ac:dyDescent="0.2">
      <c r="E666" s="164"/>
    </row>
    <row r="667" spans="5:5" x14ac:dyDescent="0.2">
      <c r="E667" s="164"/>
    </row>
    <row r="668" spans="5:5" x14ac:dyDescent="0.2">
      <c r="E668" s="164"/>
    </row>
    <row r="669" spans="5:5" x14ac:dyDescent="0.2">
      <c r="E669" s="164"/>
    </row>
    <row r="670" spans="5:5" x14ac:dyDescent="0.2">
      <c r="E670" s="164"/>
    </row>
    <row r="671" spans="5:5" x14ac:dyDescent="0.2">
      <c r="E671" s="164"/>
    </row>
    <row r="672" spans="5:5" x14ac:dyDescent="0.2">
      <c r="E672" s="164"/>
    </row>
    <row r="673" spans="5:5" x14ac:dyDescent="0.2">
      <c r="E673" s="164"/>
    </row>
    <row r="674" spans="5:5" x14ac:dyDescent="0.2">
      <c r="E674" s="164"/>
    </row>
    <row r="675" spans="5:5" x14ac:dyDescent="0.2">
      <c r="E675" s="164"/>
    </row>
    <row r="676" spans="5:5" x14ac:dyDescent="0.2">
      <c r="E676" s="164"/>
    </row>
    <row r="677" spans="5:5" x14ac:dyDescent="0.2">
      <c r="E677" s="164"/>
    </row>
    <row r="678" spans="5:5" x14ac:dyDescent="0.2">
      <c r="E678" s="164"/>
    </row>
    <row r="679" spans="5:5" x14ac:dyDescent="0.2">
      <c r="E679" s="164"/>
    </row>
    <row r="680" spans="5:5" x14ac:dyDescent="0.2">
      <c r="E680" s="164"/>
    </row>
    <row r="681" spans="5:5" x14ac:dyDescent="0.2">
      <c r="E681" s="164"/>
    </row>
    <row r="682" spans="5:5" x14ac:dyDescent="0.2">
      <c r="E682" s="164"/>
    </row>
    <row r="683" spans="5:5" x14ac:dyDescent="0.2">
      <c r="E683" s="164"/>
    </row>
    <row r="684" spans="5:5" x14ac:dyDescent="0.2">
      <c r="E684" s="164"/>
    </row>
    <row r="685" spans="5:5" x14ac:dyDescent="0.2">
      <c r="E685" s="164"/>
    </row>
    <row r="686" spans="5:5" x14ac:dyDescent="0.2">
      <c r="E686" s="164"/>
    </row>
    <row r="687" spans="5:5" x14ac:dyDescent="0.2">
      <c r="E687" s="164"/>
    </row>
    <row r="688" spans="5:5" x14ac:dyDescent="0.2">
      <c r="E688" s="164"/>
    </row>
    <row r="689" spans="5:5" x14ac:dyDescent="0.2">
      <c r="E689" s="164"/>
    </row>
    <row r="690" spans="5:5" x14ac:dyDescent="0.2">
      <c r="E690" s="164"/>
    </row>
    <row r="691" spans="5:5" x14ac:dyDescent="0.2">
      <c r="E691" s="164"/>
    </row>
    <row r="692" spans="5:5" x14ac:dyDescent="0.2">
      <c r="E692" s="164"/>
    </row>
    <row r="693" spans="5:5" x14ac:dyDescent="0.2">
      <c r="E693" s="164"/>
    </row>
    <row r="694" spans="5:5" x14ac:dyDescent="0.2">
      <c r="E694" s="164"/>
    </row>
    <row r="695" spans="5:5" x14ac:dyDescent="0.2">
      <c r="E695" s="164"/>
    </row>
    <row r="696" spans="5:5" x14ac:dyDescent="0.2">
      <c r="E696" s="164"/>
    </row>
    <row r="697" spans="5:5" x14ac:dyDescent="0.2">
      <c r="E697" s="164"/>
    </row>
    <row r="698" spans="5:5" x14ac:dyDescent="0.2">
      <c r="E698" s="164"/>
    </row>
    <row r="699" spans="5:5" x14ac:dyDescent="0.2">
      <c r="E699" s="164"/>
    </row>
    <row r="700" spans="5:5" x14ac:dyDescent="0.2">
      <c r="E700" s="164"/>
    </row>
    <row r="701" spans="5:5" x14ac:dyDescent="0.2">
      <c r="E701" s="164"/>
    </row>
    <row r="702" spans="5:5" x14ac:dyDescent="0.2">
      <c r="E702" s="164"/>
    </row>
    <row r="703" spans="5:5" x14ac:dyDescent="0.2">
      <c r="E703" s="164"/>
    </row>
    <row r="704" spans="5:5" x14ac:dyDescent="0.2">
      <c r="E704" s="164"/>
    </row>
    <row r="705" spans="5:5" x14ac:dyDescent="0.2">
      <c r="E705" s="164"/>
    </row>
    <row r="706" spans="5:5" x14ac:dyDescent="0.2">
      <c r="E706" s="164"/>
    </row>
    <row r="707" spans="5:5" x14ac:dyDescent="0.2">
      <c r="E707" s="164"/>
    </row>
    <row r="708" spans="5:5" x14ac:dyDescent="0.2">
      <c r="E708" s="164"/>
    </row>
    <row r="709" spans="5:5" x14ac:dyDescent="0.2">
      <c r="E709" s="164"/>
    </row>
    <row r="710" spans="5:5" x14ac:dyDescent="0.2">
      <c r="E710" s="164"/>
    </row>
    <row r="711" spans="5:5" x14ac:dyDescent="0.2">
      <c r="E711" s="164"/>
    </row>
    <row r="712" spans="5:5" x14ac:dyDescent="0.2">
      <c r="E712" s="164"/>
    </row>
    <row r="713" spans="5:5" x14ac:dyDescent="0.2">
      <c r="E713" s="164"/>
    </row>
    <row r="714" spans="5:5" x14ac:dyDescent="0.2">
      <c r="E714" s="164"/>
    </row>
    <row r="715" spans="5:5" x14ac:dyDescent="0.2">
      <c r="E715" s="164"/>
    </row>
    <row r="716" spans="5:5" x14ac:dyDescent="0.2">
      <c r="E716" s="164"/>
    </row>
    <row r="717" spans="5:5" x14ac:dyDescent="0.2">
      <c r="E717" s="164"/>
    </row>
    <row r="718" spans="5:5" x14ac:dyDescent="0.2">
      <c r="E718" s="164"/>
    </row>
    <row r="719" spans="5:5" x14ac:dyDescent="0.2">
      <c r="E719" s="164"/>
    </row>
    <row r="720" spans="5:5" x14ac:dyDescent="0.2">
      <c r="E720" s="164"/>
    </row>
    <row r="721" spans="5:5" x14ac:dyDescent="0.2">
      <c r="E721" s="164"/>
    </row>
    <row r="722" spans="5:5" x14ac:dyDescent="0.2">
      <c r="E722" s="164"/>
    </row>
    <row r="723" spans="5:5" x14ac:dyDescent="0.2">
      <c r="E723" s="164"/>
    </row>
    <row r="724" spans="5:5" x14ac:dyDescent="0.2">
      <c r="E724" s="164"/>
    </row>
    <row r="725" spans="5:5" x14ac:dyDescent="0.2">
      <c r="E725" s="164"/>
    </row>
    <row r="726" spans="5:5" x14ac:dyDescent="0.2">
      <c r="E726" s="164"/>
    </row>
    <row r="727" spans="5:5" x14ac:dyDescent="0.2">
      <c r="E727" s="164"/>
    </row>
    <row r="728" spans="5:5" x14ac:dyDescent="0.2">
      <c r="E728" s="164"/>
    </row>
    <row r="729" spans="5:5" x14ac:dyDescent="0.2">
      <c r="E729" s="164"/>
    </row>
    <row r="730" spans="5:5" x14ac:dyDescent="0.2">
      <c r="E730" s="164"/>
    </row>
    <row r="731" spans="5:5" x14ac:dyDescent="0.2">
      <c r="E731" s="164"/>
    </row>
    <row r="732" spans="5:5" x14ac:dyDescent="0.2">
      <c r="E732" s="164"/>
    </row>
    <row r="733" spans="5:5" x14ac:dyDescent="0.2">
      <c r="E733" s="164"/>
    </row>
    <row r="734" spans="5:5" x14ac:dyDescent="0.2">
      <c r="E734" s="164"/>
    </row>
    <row r="735" spans="5:5" x14ac:dyDescent="0.2">
      <c r="E735" s="164"/>
    </row>
    <row r="736" spans="5:5" x14ac:dyDescent="0.2">
      <c r="E736" s="164"/>
    </row>
    <row r="737" spans="5:5" x14ac:dyDescent="0.2">
      <c r="E737" s="164"/>
    </row>
    <row r="738" spans="5:5" x14ac:dyDescent="0.2">
      <c r="E738" s="164"/>
    </row>
    <row r="739" spans="5:5" x14ac:dyDescent="0.2">
      <c r="E739" s="164"/>
    </row>
    <row r="740" spans="5:5" x14ac:dyDescent="0.2">
      <c r="E740" s="164"/>
    </row>
    <row r="741" spans="5:5" x14ac:dyDescent="0.2">
      <c r="E741" s="164"/>
    </row>
    <row r="742" spans="5:5" x14ac:dyDescent="0.2">
      <c r="E742" s="164"/>
    </row>
    <row r="743" spans="5:5" x14ac:dyDescent="0.2">
      <c r="E743" s="164"/>
    </row>
    <row r="744" spans="5:5" x14ac:dyDescent="0.2">
      <c r="E744" s="164"/>
    </row>
    <row r="745" spans="5:5" x14ac:dyDescent="0.2">
      <c r="E745" s="164"/>
    </row>
    <row r="746" spans="5:5" x14ac:dyDescent="0.2">
      <c r="E746" s="164"/>
    </row>
    <row r="747" spans="5:5" x14ac:dyDescent="0.2">
      <c r="E747" s="164"/>
    </row>
    <row r="748" spans="5:5" x14ac:dyDescent="0.2">
      <c r="E748" s="164"/>
    </row>
    <row r="749" spans="5:5" x14ac:dyDescent="0.2">
      <c r="E749" s="164"/>
    </row>
    <row r="750" spans="5:5" x14ac:dyDescent="0.2">
      <c r="E750" s="164"/>
    </row>
    <row r="751" spans="5:5" x14ac:dyDescent="0.2">
      <c r="E751" s="164"/>
    </row>
    <row r="752" spans="5:5" x14ac:dyDescent="0.2">
      <c r="E752" s="164"/>
    </row>
    <row r="753" spans="5:5" x14ac:dyDescent="0.2">
      <c r="E753" s="164"/>
    </row>
    <row r="754" spans="5:5" x14ac:dyDescent="0.2">
      <c r="E754" s="164"/>
    </row>
    <row r="755" spans="5:5" x14ac:dyDescent="0.2">
      <c r="E755" s="164"/>
    </row>
    <row r="756" spans="5:5" x14ac:dyDescent="0.2">
      <c r="E756" s="164"/>
    </row>
    <row r="757" spans="5:5" x14ac:dyDescent="0.2">
      <c r="E757" s="164"/>
    </row>
    <row r="758" spans="5:5" x14ac:dyDescent="0.2">
      <c r="E758" s="164"/>
    </row>
    <row r="759" spans="5:5" x14ac:dyDescent="0.2">
      <c r="E759" s="164"/>
    </row>
    <row r="760" spans="5:5" x14ac:dyDescent="0.2">
      <c r="E760" s="164"/>
    </row>
    <row r="761" spans="5:5" x14ac:dyDescent="0.2">
      <c r="E761" s="164"/>
    </row>
    <row r="762" spans="5:5" x14ac:dyDescent="0.2">
      <c r="E762" s="164"/>
    </row>
    <row r="763" spans="5:5" x14ac:dyDescent="0.2">
      <c r="E763" s="164"/>
    </row>
    <row r="764" spans="5:5" x14ac:dyDescent="0.2">
      <c r="E764" s="164"/>
    </row>
    <row r="765" spans="5:5" x14ac:dyDescent="0.2">
      <c r="E765" s="164"/>
    </row>
    <row r="766" spans="5:5" x14ac:dyDescent="0.2">
      <c r="E766" s="164"/>
    </row>
    <row r="767" spans="5:5" x14ac:dyDescent="0.2">
      <c r="E767" s="164"/>
    </row>
    <row r="768" spans="5:5" x14ac:dyDescent="0.2">
      <c r="E768" s="164"/>
    </row>
    <row r="769" spans="5:5" x14ac:dyDescent="0.2">
      <c r="E769" s="164"/>
    </row>
    <row r="770" spans="5:5" x14ac:dyDescent="0.2">
      <c r="E770" s="164"/>
    </row>
    <row r="771" spans="5:5" x14ac:dyDescent="0.2">
      <c r="E771" s="164"/>
    </row>
    <row r="772" spans="5:5" x14ac:dyDescent="0.2">
      <c r="E772" s="164"/>
    </row>
    <row r="773" spans="5:5" x14ac:dyDescent="0.2">
      <c r="E773" s="164"/>
    </row>
    <row r="774" spans="5:5" x14ac:dyDescent="0.2">
      <c r="E774" s="164"/>
    </row>
    <row r="775" spans="5:5" x14ac:dyDescent="0.2">
      <c r="E775" s="164"/>
    </row>
    <row r="776" spans="5:5" x14ac:dyDescent="0.2">
      <c r="E776" s="164"/>
    </row>
    <row r="777" spans="5:5" x14ac:dyDescent="0.2">
      <c r="E777" s="164"/>
    </row>
    <row r="778" spans="5:5" x14ac:dyDescent="0.2">
      <c r="E778" s="164"/>
    </row>
    <row r="779" spans="5:5" x14ac:dyDescent="0.2">
      <c r="E779" s="164"/>
    </row>
    <row r="780" spans="5:5" x14ac:dyDescent="0.2">
      <c r="E780" s="164"/>
    </row>
    <row r="781" spans="5:5" x14ac:dyDescent="0.2">
      <c r="E781" s="164"/>
    </row>
    <row r="782" spans="5:5" x14ac:dyDescent="0.2">
      <c r="E782" s="164"/>
    </row>
    <row r="783" spans="5:5" x14ac:dyDescent="0.2">
      <c r="E783" s="164"/>
    </row>
    <row r="784" spans="5:5" x14ac:dyDescent="0.2">
      <c r="E784" s="164"/>
    </row>
    <row r="785" spans="5:5" x14ac:dyDescent="0.2">
      <c r="E785" s="164"/>
    </row>
    <row r="786" spans="5:5" x14ac:dyDescent="0.2">
      <c r="E786" s="164"/>
    </row>
    <row r="787" spans="5:5" x14ac:dyDescent="0.2">
      <c r="E787" s="164"/>
    </row>
    <row r="788" spans="5:5" x14ac:dyDescent="0.2">
      <c r="E788" s="164"/>
    </row>
    <row r="789" spans="5:5" x14ac:dyDescent="0.2">
      <c r="E789" s="164"/>
    </row>
    <row r="790" spans="5:5" x14ac:dyDescent="0.2">
      <c r="E790" s="164"/>
    </row>
    <row r="791" spans="5:5" x14ac:dyDescent="0.2">
      <c r="E791" s="164"/>
    </row>
    <row r="792" spans="5:5" x14ac:dyDescent="0.2">
      <c r="E792" s="164"/>
    </row>
    <row r="793" spans="5:5" x14ac:dyDescent="0.2">
      <c r="E793" s="164"/>
    </row>
    <row r="794" spans="5:5" x14ac:dyDescent="0.2">
      <c r="E794" s="164"/>
    </row>
    <row r="795" spans="5:5" x14ac:dyDescent="0.2">
      <c r="E795" s="164"/>
    </row>
    <row r="796" spans="5:5" x14ac:dyDescent="0.2">
      <c r="E796" s="164"/>
    </row>
    <row r="797" spans="5:5" x14ac:dyDescent="0.2">
      <c r="E797" s="164"/>
    </row>
    <row r="798" spans="5:5" x14ac:dyDescent="0.2">
      <c r="E798" s="164"/>
    </row>
    <row r="799" spans="5:5" x14ac:dyDescent="0.2">
      <c r="E799" s="164"/>
    </row>
    <row r="800" spans="5:5" x14ac:dyDescent="0.2">
      <c r="E800" s="164"/>
    </row>
    <row r="801" spans="5:5" x14ac:dyDescent="0.2">
      <c r="E801" s="164"/>
    </row>
    <row r="802" spans="5:5" x14ac:dyDescent="0.2">
      <c r="E802" s="164"/>
    </row>
    <row r="803" spans="5:5" x14ac:dyDescent="0.2">
      <c r="E803" s="164"/>
    </row>
    <row r="804" spans="5:5" x14ac:dyDescent="0.2">
      <c r="E804" s="164"/>
    </row>
    <row r="805" spans="5:5" x14ac:dyDescent="0.2">
      <c r="E805" s="164"/>
    </row>
    <row r="806" spans="5:5" x14ac:dyDescent="0.2">
      <c r="E806" s="164"/>
    </row>
    <row r="807" spans="5:5" x14ac:dyDescent="0.2">
      <c r="E807" s="164"/>
    </row>
    <row r="808" spans="5:5" x14ac:dyDescent="0.2">
      <c r="E808" s="164"/>
    </row>
    <row r="809" spans="5:5" x14ac:dyDescent="0.2">
      <c r="E809" s="164"/>
    </row>
    <row r="810" spans="5:5" x14ac:dyDescent="0.2">
      <c r="E810" s="164"/>
    </row>
    <row r="811" spans="5:5" x14ac:dyDescent="0.2">
      <c r="E811" s="164"/>
    </row>
    <row r="812" spans="5:5" x14ac:dyDescent="0.2">
      <c r="E812" s="164"/>
    </row>
    <row r="813" spans="5:5" x14ac:dyDescent="0.2">
      <c r="E813" s="164"/>
    </row>
    <row r="814" spans="5:5" x14ac:dyDescent="0.2">
      <c r="E814" s="164"/>
    </row>
    <row r="815" spans="5:5" x14ac:dyDescent="0.2">
      <c r="E815" s="164"/>
    </row>
    <row r="816" spans="5:5" x14ac:dyDescent="0.2">
      <c r="E816" s="164"/>
    </row>
    <row r="817" spans="5:5" x14ac:dyDescent="0.2">
      <c r="E817" s="164"/>
    </row>
    <row r="818" spans="5:5" x14ac:dyDescent="0.2">
      <c r="E818" s="164"/>
    </row>
    <row r="819" spans="5:5" x14ac:dyDescent="0.2">
      <c r="E819" s="164"/>
    </row>
    <row r="820" spans="5:5" x14ac:dyDescent="0.2">
      <c r="E820" s="164"/>
    </row>
    <row r="821" spans="5:5" x14ac:dyDescent="0.2">
      <c r="E821" s="164"/>
    </row>
    <row r="822" spans="5:5" x14ac:dyDescent="0.2">
      <c r="E822" s="164"/>
    </row>
    <row r="823" spans="5:5" x14ac:dyDescent="0.2">
      <c r="E823" s="164"/>
    </row>
    <row r="824" spans="5:5" x14ac:dyDescent="0.2">
      <c r="E824" s="164"/>
    </row>
    <row r="825" spans="5:5" x14ac:dyDescent="0.2">
      <c r="E825" s="164"/>
    </row>
    <row r="826" spans="5:5" x14ac:dyDescent="0.2">
      <c r="E826" s="164"/>
    </row>
    <row r="827" spans="5:5" x14ac:dyDescent="0.2">
      <c r="E827" s="164"/>
    </row>
    <row r="828" spans="5:5" x14ac:dyDescent="0.2">
      <c r="E828" s="164"/>
    </row>
    <row r="829" spans="5:5" x14ac:dyDescent="0.2">
      <c r="E829" s="164"/>
    </row>
    <row r="830" spans="5:5" x14ac:dyDescent="0.2">
      <c r="E830" s="164"/>
    </row>
    <row r="831" spans="5:5" x14ac:dyDescent="0.2">
      <c r="E831" s="164"/>
    </row>
    <row r="832" spans="5:5" x14ac:dyDescent="0.2">
      <c r="E832" s="164"/>
    </row>
    <row r="833" spans="5:5" x14ac:dyDescent="0.2">
      <c r="E833" s="164"/>
    </row>
    <row r="834" spans="5:5" x14ac:dyDescent="0.2">
      <c r="E834" s="164"/>
    </row>
    <row r="835" spans="5:5" x14ac:dyDescent="0.2">
      <c r="E835" s="164"/>
    </row>
    <row r="836" spans="5:5" x14ac:dyDescent="0.2">
      <c r="E836" s="164"/>
    </row>
    <row r="837" spans="5:5" x14ac:dyDescent="0.2">
      <c r="E837" s="164"/>
    </row>
    <row r="838" spans="5:5" x14ac:dyDescent="0.2">
      <c r="E838" s="164"/>
    </row>
    <row r="839" spans="5:5" x14ac:dyDescent="0.2">
      <c r="E839" s="164"/>
    </row>
    <row r="840" spans="5:5" x14ac:dyDescent="0.2">
      <c r="E840" s="164"/>
    </row>
    <row r="841" spans="5:5" x14ac:dyDescent="0.2">
      <c r="E841" s="164"/>
    </row>
    <row r="842" spans="5:5" x14ac:dyDescent="0.2">
      <c r="E842" s="164"/>
    </row>
    <row r="843" spans="5:5" x14ac:dyDescent="0.2">
      <c r="E843" s="164"/>
    </row>
    <row r="844" spans="5:5" x14ac:dyDescent="0.2">
      <c r="E844" s="164"/>
    </row>
    <row r="845" spans="5:5" x14ac:dyDescent="0.2">
      <c r="E845" s="164"/>
    </row>
    <row r="846" spans="5:5" x14ac:dyDescent="0.2">
      <c r="E846" s="164"/>
    </row>
    <row r="847" spans="5:5" x14ac:dyDescent="0.2">
      <c r="E847" s="164"/>
    </row>
    <row r="848" spans="5:5" x14ac:dyDescent="0.2">
      <c r="E848" s="164"/>
    </row>
    <row r="849" spans="5:5" x14ac:dyDescent="0.2">
      <c r="E849" s="164"/>
    </row>
    <row r="850" spans="5:5" x14ac:dyDescent="0.2">
      <c r="E850" s="164"/>
    </row>
    <row r="851" spans="5:5" x14ac:dyDescent="0.2">
      <c r="E851" s="164"/>
    </row>
    <row r="852" spans="5:5" x14ac:dyDescent="0.2">
      <c r="E852" s="164"/>
    </row>
    <row r="853" spans="5:5" x14ac:dyDescent="0.2">
      <c r="E853" s="164"/>
    </row>
    <row r="854" spans="5:5" x14ac:dyDescent="0.2">
      <c r="E854" s="164"/>
    </row>
    <row r="855" spans="5:5" x14ac:dyDescent="0.2">
      <c r="E855" s="164"/>
    </row>
    <row r="856" spans="5:5" x14ac:dyDescent="0.2">
      <c r="E856" s="164"/>
    </row>
    <row r="857" spans="5:5" x14ac:dyDescent="0.2">
      <c r="E857" s="164"/>
    </row>
    <row r="858" spans="5:5" x14ac:dyDescent="0.2">
      <c r="E858" s="164"/>
    </row>
    <row r="859" spans="5:5" x14ac:dyDescent="0.2">
      <c r="E859" s="164"/>
    </row>
    <row r="860" spans="5:5" x14ac:dyDescent="0.2">
      <c r="E860" s="164"/>
    </row>
    <row r="861" spans="5:5" x14ac:dyDescent="0.2">
      <c r="E861" s="164"/>
    </row>
    <row r="862" spans="5:5" x14ac:dyDescent="0.2">
      <c r="E862" s="164"/>
    </row>
    <row r="863" spans="5:5" x14ac:dyDescent="0.2">
      <c r="E863" s="164"/>
    </row>
    <row r="864" spans="5:5" x14ac:dyDescent="0.2">
      <c r="E864" s="164"/>
    </row>
    <row r="865" spans="5:5" x14ac:dyDescent="0.2">
      <c r="E865" s="164"/>
    </row>
    <row r="866" spans="5:5" x14ac:dyDescent="0.2">
      <c r="E866" s="164"/>
    </row>
    <row r="867" spans="5:5" x14ac:dyDescent="0.2">
      <c r="E867" s="164"/>
    </row>
    <row r="868" spans="5:5" x14ac:dyDescent="0.2">
      <c r="E868" s="164"/>
    </row>
    <row r="869" spans="5:5" x14ac:dyDescent="0.2">
      <c r="E869" s="164"/>
    </row>
    <row r="870" spans="5:5" x14ac:dyDescent="0.2">
      <c r="E870" s="164"/>
    </row>
    <row r="871" spans="5:5" x14ac:dyDescent="0.2">
      <c r="E871" s="164"/>
    </row>
    <row r="872" spans="5:5" x14ac:dyDescent="0.2">
      <c r="E872" s="164"/>
    </row>
    <row r="873" spans="5:5" x14ac:dyDescent="0.2">
      <c r="E873" s="164"/>
    </row>
    <row r="874" spans="5:5" x14ac:dyDescent="0.2">
      <c r="E874" s="164"/>
    </row>
    <row r="875" spans="5:5" x14ac:dyDescent="0.2">
      <c r="E875" s="164"/>
    </row>
    <row r="876" spans="5:5" x14ac:dyDescent="0.2">
      <c r="E876" s="164"/>
    </row>
    <row r="877" spans="5:5" x14ac:dyDescent="0.2">
      <c r="E877" s="164"/>
    </row>
    <row r="878" spans="5:5" x14ac:dyDescent="0.2">
      <c r="E878" s="164"/>
    </row>
    <row r="879" spans="5:5" x14ac:dyDescent="0.2">
      <c r="E879" s="164"/>
    </row>
    <row r="880" spans="5:5" x14ac:dyDescent="0.2">
      <c r="E880" s="164"/>
    </row>
    <row r="881" spans="5:5" x14ac:dyDescent="0.2">
      <c r="E881" s="164"/>
    </row>
    <row r="882" spans="5:5" x14ac:dyDescent="0.2">
      <c r="E882" s="164"/>
    </row>
    <row r="883" spans="5:5" x14ac:dyDescent="0.2">
      <c r="E883" s="164"/>
    </row>
    <row r="884" spans="5:5" x14ac:dyDescent="0.2">
      <c r="E884" s="164"/>
    </row>
    <row r="885" spans="5:5" x14ac:dyDescent="0.2">
      <c r="E885" s="164"/>
    </row>
    <row r="886" spans="5:5" x14ac:dyDescent="0.2">
      <c r="E886" s="164"/>
    </row>
    <row r="887" spans="5:5" x14ac:dyDescent="0.2">
      <c r="E887" s="164"/>
    </row>
    <row r="888" spans="5:5" x14ac:dyDescent="0.2">
      <c r="E888" s="164"/>
    </row>
    <row r="889" spans="5:5" x14ac:dyDescent="0.2">
      <c r="E889" s="164"/>
    </row>
    <row r="890" spans="5:5" x14ac:dyDescent="0.2">
      <c r="E890" s="164"/>
    </row>
    <row r="891" spans="5:5" x14ac:dyDescent="0.2">
      <c r="E891" s="164"/>
    </row>
    <row r="892" spans="5:5" x14ac:dyDescent="0.2">
      <c r="E892" s="164"/>
    </row>
    <row r="893" spans="5:5" x14ac:dyDescent="0.2">
      <c r="E893" s="164"/>
    </row>
    <row r="894" spans="5:5" x14ac:dyDescent="0.2">
      <c r="E894" s="164"/>
    </row>
    <row r="895" spans="5:5" x14ac:dyDescent="0.2">
      <c r="E895" s="164"/>
    </row>
    <row r="896" spans="5:5" x14ac:dyDescent="0.2">
      <c r="E896" s="164"/>
    </row>
    <row r="897" spans="5:5" x14ac:dyDescent="0.2">
      <c r="E897" s="164"/>
    </row>
    <row r="898" spans="5:5" x14ac:dyDescent="0.2">
      <c r="E898" s="164"/>
    </row>
    <row r="899" spans="5:5" x14ac:dyDescent="0.2">
      <c r="E899" s="164"/>
    </row>
    <row r="900" spans="5:5" x14ac:dyDescent="0.2">
      <c r="E900" s="164"/>
    </row>
    <row r="901" spans="5:5" x14ac:dyDescent="0.2">
      <c r="E901" s="164"/>
    </row>
    <row r="902" spans="5:5" x14ac:dyDescent="0.2">
      <c r="E902" s="164"/>
    </row>
    <row r="903" spans="5:5" x14ac:dyDescent="0.2">
      <c r="E903" s="164"/>
    </row>
    <row r="904" spans="5:5" x14ac:dyDescent="0.2">
      <c r="E904" s="164"/>
    </row>
    <row r="905" spans="5:5" x14ac:dyDescent="0.2">
      <c r="E905" s="164"/>
    </row>
    <row r="906" spans="5:5" x14ac:dyDescent="0.2">
      <c r="E906" s="164"/>
    </row>
    <row r="907" spans="5:5" x14ac:dyDescent="0.2">
      <c r="E907" s="164"/>
    </row>
    <row r="908" spans="5:5" x14ac:dyDescent="0.2">
      <c r="E908" s="164"/>
    </row>
    <row r="909" spans="5:5" x14ac:dyDescent="0.2">
      <c r="E909" s="164"/>
    </row>
    <row r="910" spans="5:5" x14ac:dyDescent="0.2">
      <c r="E910" s="164"/>
    </row>
    <row r="911" spans="5:5" x14ac:dyDescent="0.2">
      <c r="E911" s="164"/>
    </row>
    <row r="912" spans="5:5" x14ac:dyDescent="0.2">
      <c r="E912" s="164"/>
    </row>
    <row r="913" spans="5:5" x14ac:dyDescent="0.2">
      <c r="E913" s="164"/>
    </row>
    <row r="914" spans="5:5" x14ac:dyDescent="0.2">
      <c r="E914" s="164"/>
    </row>
    <row r="915" spans="5:5" x14ac:dyDescent="0.2">
      <c r="E915" s="164"/>
    </row>
    <row r="916" spans="5:5" x14ac:dyDescent="0.2">
      <c r="E916" s="164"/>
    </row>
    <row r="917" spans="5:5" x14ac:dyDescent="0.2">
      <c r="E917" s="164"/>
    </row>
    <row r="918" spans="5:5" x14ac:dyDescent="0.2">
      <c r="E918" s="164"/>
    </row>
    <row r="919" spans="5:5" x14ac:dyDescent="0.2">
      <c r="E919" s="164"/>
    </row>
    <row r="920" spans="5:5" x14ac:dyDescent="0.2">
      <c r="E920" s="164"/>
    </row>
    <row r="921" spans="5:5" x14ac:dyDescent="0.2">
      <c r="E921" s="164"/>
    </row>
    <row r="922" spans="5:5" x14ac:dyDescent="0.2">
      <c r="E922" s="164"/>
    </row>
    <row r="923" spans="5:5" x14ac:dyDescent="0.2">
      <c r="E923" s="164"/>
    </row>
    <row r="924" spans="5:5" x14ac:dyDescent="0.2">
      <c r="E924" s="164"/>
    </row>
    <row r="925" spans="5:5" x14ac:dyDescent="0.2">
      <c r="E925" s="164"/>
    </row>
    <row r="926" spans="5:5" x14ac:dyDescent="0.2">
      <c r="E926" s="164"/>
    </row>
    <row r="927" spans="5:5" x14ac:dyDescent="0.2">
      <c r="E927" s="164"/>
    </row>
    <row r="928" spans="5:5" x14ac:dyDescent="0.2">
      <c r="E928" s="164"/>
    </row>
    <row r="929" spans="5:5" x14ac:dyDescent="0.2">
      <c r="E929" s="164"/>
    </row>
    <row r="930" spans="5:5" x14ac:dyDescent="0.2">
      <c r="E930" s="164"/>
    </row>
    <row r="931" spans="5:5" x14ac:dyDescent="0.2">
      <c r="E931" s="164"/>
    </row>
    <row r="932" spans="5:5" x14ac:dyDescent="0.2">
      <c r="E932" s="164"/>
    </row>
    <row r="933" spans="5:5" x14ac:dyDescent="0.2">
      <c r="E933" s="164"/>
    </row>
    <row r="934" spans="5:5" x14ac:dyDescent="0.2">
      <c r="E934" s="164"/>
    </row>
    <row r="935" spans="5:5" x14ac:dyDescent="0.2">
      <c r="E935" s="164"/>
    </row>
    <row r="936" spans="5:5" x14ac:dyDescent="0.2">
      <c r="E936" s="164"/>
    </row>
    <row r="937" spans="5:5" x14ac:dyDescent="0.2">
      <c r="E937" s="164"/>
    </row>
    <row r="938" spans="5:5" x14ac:dyDescent="0.2">
      <c r="E938" s="164"/>
    </row>
    <row r="939" spans="5:5" x14ac:dyDescent="0.2">
      <c r="E939" s="164"/>
    </row>
    <row r="940" spans="5:5" x14ac:dyDescent="0.2">
      <c r="E940" s="164"/>
    </row>
    <row r="941" spans="5:5" x14ac:dyDescent="0.2">
      <c r="E941" s="164"/>
    </row>
    <row r="942" spans="5:5" x14ac:dyDescent="0.2">
      <c r="E942" s="164"/>
    </row>
    <row r="943" spans="5:5" x14ac:dyDescent="0.2">
      <c r="E943" s="164"/>
    </row>
    <row r="944" spans="5:5" x14ac:dyDescent="0.2">
      <c r="E944" s="164"/>
    </row>
    <row r="945" spans="5:5" x14ac:dyDescent="0.2">
      <c r="E945" s="164"/>
    </row>
    <row r="946" spans="5:5" x14ac:dyDescent="0.2">
      <c r="E946" s="164"/>
    </row>
    <row r="947" spans="5:5" x14ac:dyDescent="0.2">
      <c r="E947" s="164"/>
    </row>
    <row r="948" spans="5:5" x14ac:dyDescent="0.2">
      <c r="E948" s="164"/>
    </row>
    <row r="949" spans="5:5" x14ac:dyDescent="0.2">
      <c r="E949" s="164"/>
    </row>
    <row r="950" spans="5:5" x14ac:dyDescent="0.2">
      <c r="E950" s="164"/>
    </row>
    <row r="951" spans="5:5" x14ac:dyDescent="0.2">
      <c r="E951" s="164"/>
    </row>
    <row r="952" spans="5:5" x14ac:dyDescent="0.2">
      <c r="E952" s="164"/>
    </row>
    <row r="953" spans="5:5" x14ac:dyDescent="0.2">
      <c r="E953" s="164"/>
    </row>
    <row r="954" spans="5:5" x14ac:dyDescent="0.2">
      <c r="E954" s="164"/>
    </row>
    <row r="955" spans="5:5" x14ac:dyDescent="0.2">
      <c r="E955" s="164"/>
    </row>
    <row r="956" spans="5:5" x14ac:dyDescent="0.2">
      <c r="E956" s="164"/>
    </row>
    <row r="957" spans="5:5" x14ac:dyDescent="0.2">
      <c r="E957" s="164"/>
    </row>
    <row r="958" spans="5:5" x14ac:dyDescent="0.2">
      <c r="E958" s="164"/>
    </row>
    <row r="959" spans="5:5" x14ac:dyDescent="0.2">
      <c r="E959" s="164"/>
    </row>
    <row r="960" spans="5:5" x14ac:dyDescent="0.2">
      <c r="E960" s="164"/>
    </row>
    <row r="961" spans="5:5" x14ac:dyDescent="0.2">
      <c r="E961" s="164"/>
    </row>
    <row r="962" spans="5:5" x14ac:dyDescent="0.2">
      <c r="E962" s="164"/>
    </row>
    <row r="963" spans="5:5" x14ac:dyDescent="0.2">
      <c r="E963" s="164"/>
    </row>
    <row r="964" spans="5:5" x14ac:dyDescent="0.2">
      <c r="E964" s="164"/>
    </row>
    <row r="965" spans="5:5" x14ac:dyDescent="0.2">
      <c r="E965" s="164"/>
    </row>
    <row r="966" spans="5:5" x14ac:dyDescent="0.2">
      <c r="E966" s="164"/>
    </row>
    <row r="967" spans="5:5" x14ac:dyDescent="0.2">
      <c r="E967" s="164"/>
    </row>
    <row r="968" spans="5:5" x14ac:dyDescent="0.2">
      <c r="E968" s="164"/>
    </row>
    <row r="969" spans="5:5" x14ac:dyDescent="0.2">
      <c r="E969" s="164"/>
    </row>
    <row r="970" spans="5:5" x14ac:dyDescent="0.2">
      <c r="E970" s="164"/>
    </row>
    <row r="971" spans="5:5" x14ac:dyDescent="0.2">
      <c r="E971" s="164"/>
    </row>
    <row r="972" spans="5:5" x14ac:dyDescent="0.2">
      <c r="E972" s="164"/>
    </row>
    <row r="973" spans="5:5" x14ac:dyDescent="0.2">
      <c r="E973" s="164"/>
    </row>
    <row r="974" spans="5:5" x14ac:dyDescent="0.2">
      <c r="E974" s="164"/>
    </row>
    <row r="975" spans="5:5" x14ac:dyDescent="0.2">
      <c r="E975" s="164"/>
    </row>
    <row r="976" spans="5:5" x14ac:dyDescent="0.2">
      <c r="E976" s="164"/>
    </row>
    <row r="977" spans="5:5" x14ac:dyDescent="0.2">
      <c r="E977" s="164"/>
    </row>
    <row r="978" spans="5:5" x14ac:dyDescent="0.2">
      <c r="E978" s="164"/>
    </row>
    <row r="979" spans="5:5" x14ac:dyDescent="0.2">
      <c r="E979" s="164"/>
    </row>
    <row r="980" spans="5:5" x14ac:dyDescent="0.2">
      <c r="E980" s="164"/>
    </row>
    <row r="981" spans="5:5" x14ac:dyDescent="0.2">
      <c r="E981" s="164"/>
    </row>
    <row r="982" spans="5:5" x14ac:dyDescent="0.2">
      <c r="E982" s="164"/>
    </row>
    <row r="983" spans="5:5" x14ac:dyDescent="0.2">
      <c r="E983" s="164"/>
    </row>
    <row r="984" spans="5:5" x14ac:dyDescent="0.2">
      <c r="E984" s="164"/>
    </row>
    <row r="985" spans="5:5" x14ac:dyDescent="0.2">
      <c r="E985" s="164"/>
    </row>
    <row r="986" spans="5:5" x14ac:dyDescent="0.2">
      <c r="E986" s="164"/>
    </row>
    <row r="987" spans="5:5" x14ac:dyDescent="0.2">
      <c r="E987" s="164"/>
    </row>
    <row r="988" spans="5:5" x14ac:dyDescent="0.2">
      <c r="E988" s="164"/>
    </row>
    <row r="989" spans="5:5" x14ac:dyDescent="0.2">
      <c r="E989" s="164"/>
    </row>
    <row r="990" spans="5:5" x14ac:dyDescent="0.2">
      <c r="E990" s="164"/>
    </row>
    <row r="991" spans="5:5" x14ac:dyDescent="0.2">
      <c r="E991" s="164"/>
    </row>
    <row r="992" spans="5:5" x14ac:dyDescent="0.2">
      <c r="E992" s="164"/>
    </row>
    <row r="993" spans="5:5" x14ac:dyDescent="0.2">
      <c r="E993" s="164"/>
    </row>
    <row r="994" spans="5:5" x14ac:dyDescent="0.2">
      <c r="E994" s="164"/>
    </row>
    <row r="995" spans="5:5" x14ac:dyDescent="0.2">
      <c r="E995" s="164"/>
    </row>
    <row r="996" spans="5:5" x14ac:dyDescent="0.2">
      <c r="E996" s="164"/>
    </row>
    <row r="997" spans="5:5" x14ac:dyDescent="0.2">
      <c r="E997" s="164"/>
    </row>
    <row r="998" spans="5:5" x14ac:dyDescent="0.2">
      <c r="E998" s="164"/>
    </row>
    <row r="999" spans="5:5" x14ac:dyDescent="0.2">
      <c r="E999" s="164"/>
    </row>
    <row r="1000" spans="5:5" x14ac:dyDescent="0.2">
      <c r="E1000" s="164"/>
    </row>
    <row r="1001" spans="5:5" x14ac:dyDescent="0.2">
      <c r="E1001" s="164"/>
    </row>
    <row r="1002" spans="5:5" x14ac:dyDescent="0.2">
      <c r="E1002" s="164"/>
    </row>
    <row r="1003" spans="5:5" x14ac:dyDescent="0.2">
      <c r="E1003" s="164"/>
    </row>
    <row r="1004" spans="5:5" x14ac:dyDescent="0.2">
      <c r="E1004" s="164"/>
    </row>
    <row r="1005" spans="5:5" x14ac:dyDescent="0.2">
      <c r="E1005" s="164"/>
    </row>
    <row r="1006" spans="5:5" x14ac:dyDescent="0.2">
      <c r="E1006" s="164"/>
    </row>
    <row r="1007" spans="5:5" x14ac:dyDescent="0.2">
      <c r="E1007" s="164"/>
    </row>
    <row r="1008" spans="5:5" x14ac:dyDescent="0.2">
      <c r="E1008" s="164"/>
    </row>
    <row r="1009" spans="5:5" x14ac:dyDescent="0.2">
      <c r="E1009" s="164"/>
    </row>
    <row r="1010" spans="5:5" x14ac:dyDescent="0.2">
      <c r="E1010" s="164"/>
    </row>
    <row r="1011" spans="5:5" x14ac:dyDescent="0.2">
      <c r="E1011" s="164"/>
    </row>
    <row r="1012" spans="5:5" x14ac:dyDescent="0.2">
      <c r="E1012" s="164"/>
    </row>
    <row r="1013" spans="5:5" x14ac:dyDescent="0.2">
      <c r="E1013" s="164"/>
    </row>
    <row r="1014" spans="5:5" x14ac:dyDescent="0.2">
      <c r="E1014" s="164"/>
    </row>
    <row r="1015" spans="5:5" x14ac:dyDescent="0.2">
      <c r="E1015" s="164"/>
    </row>
    <row r="1016" spans="5:5" x14ac:dyDescent="0.2">
      <c r="E1016" s="164"/>
    </row>
    <row r="1017" spans="5:5" x14ac:dyDescent="0.2">
      <c r="E1017" s="164"/>
    </row>
    <row r="1018" spans="5:5" x14ac:dyDescent="0.2">
      <c r="E1018" s="164"/>
    </row>
    <row r="1019" spans="5:5" x14ac:dyDescent="0.2">
      <c r="E1019" s="164"/>
    </row>
    <row r="1020" spans="5:5" x14ac:dyDescent="0.2">
      <c r="E1020" s="164"/>
    </row>
    <row r="1021" spans="5:5" x14ac:dyDescent="0.2">
      <c r="E1021" s="164"/>
    </row>
    <row r="1022" spans="5:5" x14ac:dyDescent="0.2">
      <c r="E1022" s="164"/>
    </row>
    <row r="1023" spans="5:5" x14ac:dyDescent="0.2">
      <c r="E1023" s="164"/>
    </row>
    <row r="1024" spans="5:5" x14ac:dyDescent="0.2">
      <c r="E1024" s="164"/>
    </row>
    <row r="1025" spans="5:5" x14ac:dyDescent="0.2">
      <c r="E1025" s="164"/>
    </row>
    <row r="1026" spans="5:5" x14ac:dyDescent="0.2">
      <c r="E1026" s="164"/>
    </row>
    <row r="1027" spans="5:5" x14ac:dyDescent="0.2">
      <c r="E1027" s="164"/>
    </row>
    <row r="1028" spans="5:5" x14ac:dyDescent="0.2">
      <c r="E1028" s="164"/>
    </row>
    <row r="1029" spans="5:5" x14ac:dyDescent="0.2">
      <c r="E1029" s="164"/>
    </row>
    <row r="1030" spans="5:5" x14ac:dyDescent="0.2">
      <c r="E1030" s="164"/>
    </row>
    <row r="1031" spans="5:5" x14ac:dyDescent="0.2">
      <c r="E1031" s="164"/>
    </row>
    <row r="1032" spans="5:5" x14ac:dyDescent="0.2">
      <c r="E1032" s="164"/>
    </row>
    <row r="1033" spans="5:5" x14ac:dyDescent="0.2">
      <c r="E1033" s="164"/>
    </row>
    <row r="1034" spans="5:5" x14ac:dyDescent="0.2">
      <c r="E1034" s="164"/>
    </row>
    <row r="1035" spans="5:5" x14ac:dyDescent="0.2">
      <c r="E1035" s="164"/>
    </row>
    <row r="1036" spans="5:5" x14ac:dyDescent="0.2">
      <c r="E1036" s="164"/>
    </row>
    <row r="1037" spans="5:5" x14ac:dyDescent="0.2">
      <c r="E1037" s="164"/>
    </row>
    <row r="1038" spans="5:5" x14ac:dyDescent="0.2">
      <c r="E1038" s="164"/>
    </row>
    <row r="1039" spans="5:5" x14ac:dyDescent="0.2">
      <c r="E1039" s="164"/>
    </row>
    <row r="1040" spans="5:5" x14ac:dyDescent="0.2">
      <c r="E1040" s="164"/>
    </row>
    <row r="1041" spans="5:5" x14ac:dyDescent="0.2">
      <c r="E1041" s="164"/>
    </row>
    <row r="1042" spans="5:5" x14ac:dyDescent="0.2">
      <c r="E1042" s="164"/>
    </row>
    <row r="1043" spans="5:5" x14ac:dyDescent="0.2">
      <c r="E1043" s="164"/>
    </row>
    <row r="1044" spans="5:5" x14ac:dyDescent="0.2">
      <c r="E1044" s="164"/>
    </row>
    <row r="1045" spans="5:5" x14ac:dyDescent="0.2">
      <c r="E1045" s="164"/>
    </row>
    <row r="1046" spans="5:5" x14ac:dyDescent="0.2">
      <c r="E1046" s="164"/>
    </row>
    <row r="1047" spans="5:5" x14ac:dyDescent="0.2">
      <c r="E1047" s="164"/>
    </row>
    <row r="1048" spans="5:5" x14ac:dyDescent="0.2">
      <c r="E1048" s="164"/>
    </row>
    <row r="1049" spans="5:5" x14ac:dyDescent="0.2">
      <c r="E1049" s="164"/>
    </row>
    <row r="1050" spans="5:5" x14ac:dyDescent="0.2">
      <c r="E1050" s="164"/>
    </row>
    <row r="1051" spans="5:5" x14ac:dyDescent="0.2">
      <c r="E1051" s="164"/>
    </row>
    <row r="1052" spans="5:5" x14ac:dyDescent="0.2">
      <c r="E1052" s="164"/>
    </row>
    <row r="1053" spans="5:5" x14ac:dyDescent="0.2">
      <c r="E1053" s="164"/>
    </row>
    <row r="1054" spans="5:5" x14ac:dyDescent="0.2">
      <c r="E1054" s="164"/>
    </row>
    <row r="1055" spans="5:5" x14ac:dyDescent="0.2">
      <c r="E1055" s="164"/>
    </row>
    <row r="1056" spans="5:5" x14ac:dyDescent="0.2">
      <c r="E1056" s="164"/>
    </row>
    <row r="1057" spans="5:5" x14ac:dyDescent="0.2">
      <c r="E1057" s="164"/>
    </row>
    <row r="1058" spans="5:5" x14ac:dyDescent="0.2">
      <c r="E1058" s="164"/>
    </row>
    <row r="1059" spans="5:5" x14ac:dyDescent="0.2">
      <c r="E1059" s="164"/>
    </row>
    <row r="1060" spans="5:5" x14ac:dyDescent="0.2">
      <c r="E1060" s="164"/>
    </row>
    <row r="1061" spans="5:5" x14ac:dyDescent="0.2">
      <c r="E1061" s="164"/>
    </row>
    <row r="1062" spans="5:5" x14ac:dyDescent="0.2">
      <c r="E1062" s="164"/>
    </row>
    <row r="1063" spans="5:5" x14ac:dyDescent="0.2">
      <c r="E1063" s="164"/>
    </row>
    <row r="1064" spans="5:5" x14ac:dyDescent="0.2">
      <c r="E1064" s="164"/>
    </row>
    <row r="1065" spans="5:5" x14ac:dyDescent="0.2">
      <c r="E1065" s="164"/>
    </row>
    <row r="1066" spans="5:5" x14ac:dyDescent="0.2">
      <c r="E1066" s="164"/>
    </row>
    <row r="1067" spans="5:5" x14ac:dyDescent="0.2">
      <c r="E1067" s="164"/>
    </row>
    <row r="1068" spans="5:5" x14ac:dyDescent="0.2">
      <c r="E1068" s="164"/>
    </row>
    <row r="1069" spans="5:5" x14ac:dyDescent="0.2">
      <c r="E1069" s="164"/>
    </row>
    <row r="1070" spans="5:5" x14ac:dyDescent="0.2">
      <c r="E1070" s="164"/>
    </row>
    <row r="1071" spans="5:5" x14ac:dyDescent="0.2">
      <c r="E1071" s="164"/>
    </row>
    <row r="1072" spans="5:5" x14ac:dyDescent="0.2">
      <c r="E1072" s="164"/>
    </row>
    <row r="1073" spans="5:5" x14ac:dyDescent="0.2">
      <c r="E1073" s="164"/>
    </row>
    <row r="1074" spans="5:5" x14ac:dyDescent="0.2">
      <c r="E1074" s="164"/>
    </row>
    <row r="1075" spans="5:5" x14ac:dyDescent="0.2">
      <c r="E1075" s="164"/>
    </row>
    <row r="1076" spans="5:5" x14ac:dyDescent="0.2">
      <c r="E1076" s="164"/>
    </row>
    <row r="1077" spans="5:5" x14ac:dyDescent="0.2">
      <c r="E1077" s="164"/>
    </row>
    <row r="1078" spans="5:5" x14ac:dyDescent="0.2">
      <c r="E1078" s="164"/>
    </row>
    <row r="1079" spans="5:5" x14ac:dyDescent="0.2">
      <c r="E1079" s="164"/>
    </row>
    <row r="1080" spans="5:5" x14ac:dyDescent="0.2">
      <c r="E1080" s="164"/>
    </row>
    <row r="1081" spans="5:5" x14ac:dyDescent="0.2">
      <c r="E1081" s="164"/>
    </row>
    <row r="1082" spans="5:5" x14ac:dyDescent="0.2">
      <c r="E1082" s="164"/>
    </row>
    <row r="1083" spans="5:5" x14ac:dyDescent="0.2">
      <c r="E1083" s="164"/>
    </row>
    <row r="1084" spans="5:5" x14ac:dyDescent="0.2">
      <c r="E1084" s="164"/>
    </row>
    <row r="1085" spans="5:5" x14ac:dyDescent="0.2">
      <c r="E1085" s="164"/>
    </row>
    <row r="1086" spans="5:5" x14ac:dyDescent="0.2">
      <c r="E1086" s="164"/>
    </row>
    <row r="1087" spans="5:5" x14ac:dyDescent="0.2">
      <c r="E1087" s="164"/>
    </row>
    <row r="1088" spans="5:5" x14ac:dyDescent="0.2">
      <c r="E1088" s="164"/>
    </row>
    <row r="1089" spans="5:5" x14ac:dyDescent="0.2">
      <c r="E1089" s="164"/>
    </row>
    <row r="1090" spans="5:5" x14ac:dyDescent="0.2">
      <c r="E1090" s="164"/>
    </row>
    <row r="1091" spans="5:5" x14ac:dyDescent="0.2">
      <c r="E1091" s="164"/>
    </row>
    <row r="1092" spans="5:5" x14ac:dyDescent="0.2">
      <c r="E1092" s="164"/>
    </row>
    <row r="1093" spans="5:5" x14ac:dyDescent="0.2">
      <c r="E1093" s="164"/>
    </row>
    <row r="1094" spans="5:5" x14ac:dyDescent="0.2">
      <c r="E1094" s="164"/>
    </row>
    <row r="1095" spans="5:5" x14ac:dyDescent="0.2">
      <c r="E1095" s="164"/>
    </row>
    <row r="1096" spans="5:5" x14ac:dyDescent="0.2">
      <c r="E1096" s="164"/>
    </row>
    <row r="1097" spans="5:5" x14ac:dyDescent="0.2">
      <c r="E1097" s="164"/>
    </row>
    <row r="1098" spans="5:5" x14ac:dyDescent="0.2">
      <c r="E1098" s="164"/>
    </row>
    <row r="1099" spans="5:5" x14ac:dyDescent="0.2">
      <c r="E1099" s="164"/>
    </row>
    <row r="1100" spans="5:5" x14ac:dyDescent="0.2">
      <c r="E1100" s="164"/>
    </row>
    <row r="1101" spans="5:5" x14ac:dyDescent="0.2">
      <c r="E1101" s="164"/>
    </row>
    <row r="1102" spans="5:5" x14ac:dyDescent="0.2">
      <c r="E1102" s="164"/>
    </row>
    <row r="1103" spans="5:5" x14ac:dyDescent="0.2">
      <c r="E1103" s="164"/>
    </row>
    <row r="1104" spans="5:5" x14ac:dyDescent="0.2">
      <c r="E1104" s="164"/>
    </row>
    <row r="1105" spans="5:5" x14ac:dyDescent="0.2">
      <c r="E1105" s="164"/>
    </row>
    <row r="1106" spans="5:5" x14ac:dyDescent="0.2">
      <c r="E1106" s="164"/>
    </row>
    <row r="1107" spans="5:5" x14ac:dyDescent="0.2">
      <c r="E1107" s="164"/>
    </row>
    <row r="1108" spans="5:5" x14ac:dyDescent="0.2">
      <c r="E1108" s="164"/>
    </row>
    <row r="1109" spans="5:5" x14ac:dyDescent="0.2">
      <c r="E1109" s="164"/>
    </row>
    <row r="1110" spans="5:5" x14ac:dyDescent="0.2">
      <c r="E1110" s="164"/>
    </row>
    <row r="1111" spans="5:5" x14ac:dyDescent="0.2">
      <c r="E1111" s="164"/>
    </row>
    <row r="1112" spans="5:5" x14ac:dyDescent="0.2">
      <c r="E1112" s="164"/>
    </row>
    <row r="1113" spans="5:5" x14ac:dyDescent="0.2">
      <c r="E1113" s="164"/>
    </row>
    <row r="1114" spans="5:5" x14ac:dyDescent="0.2">
      <c r="E1114" s="164"/>
    </row>
    <row r="1115" spans="5:5" x14ac:dyDescent="0.2">
      <c r="E1115" s="164"/>
    </row>
    <row r="1116" spans="5:5" x14ac:dyDescent="0.2">
      <c r="E1116" s="164"/>
    </row>
    <row r="1117" spans="5:5" x14ac:dyDescent="0.2">
      <c r="E1117" s="164"/>
    </row>
    <row r="1118" spans="5:5" x14ac:dyDescent="0.2">
      <c r="E1118" s="164"/>
    </row>
    <row r="1119" spans="5:5" x14ac:dyDescent="0.2">
      <c r="E1119" s="164"/>
    </row>
    <row r="1120" spans="5:5" x14ac:dyDescent="0.2">
      <c r="E1120" s="164"/>
    </row>
    <row r="1121" spans="5:5" x14ac:dyDescent="0.2">
      <c r="E1121" s="164"/>
    </row>
    <row r="1122" spans="5:5" x14ac:dyDescent="0.2">
      <c r="E1122" s="164"/>
    </row>
    <row r="1123" spans="5:5" x14ac:dyDescent="0.2">
      <c r="E1123" s="164"/>
    </row>
    <row r="1124" spans="5:5" x14ac:dyDescent="0.2">
      <c r="E1124" s="164"/>
    </row>
    <row r="1125" spans="5:5" x14ac:dyDescent="0.2">
      <c r="E1125" s="164"/>
    </row>
    <row r="1126" spans="5:5" x14ac:dyDescent="0.2">
      <c r="E1126" s="164"/>
    </row>
    <row r="1127" spans="5:5" x14ac:dyDescent="0.2">
      <c r="E1127" s="164"/>
    </row>
    <row r="1128" spans="5:5" x14ac:dyDescent="0.2">
      <c r="E1128" s="164"/>
    </row>
    <row r="1129" spans="5:5" x14ac:dyDescent="0.2">
      <c r="E1129" s="164"/>
    </row>
    <row r="1130" spans="5:5" x14ac:dyDescent="0.2">
      <c r="E1130" s="164"/>
    </row>
    <row r="1131" spans="5:5" x14ac:dyDescent="0.2">
      <c r="E1131" s="164"/>
    </row>
    <row r="1132" spans="5:5" x14ac:dyDescent="0.2">
      <c r="E1132" s="164"/>
    </row>
    <row r="1133" spans="5:5" x14ac:dyDescent="0.2">
      <c r="E1133" s="164"/>
    </row>
    <row r="1134" spans="5:5" x14ac:dyDescent="0.2">
      <c r="E1134" s="164"/>
    </row>
    <row r="1135" spans="5:5" x14ac:dyDescent="0.2">
      <c r="E1135" s="164"/>
    </row>
    <row r="1136" spans="5:5" x14ac:dyDescent="0.2">
      <c r="E1136" s="164"/>
    </row>
    <row r="1137" spans="5:5" x14ac:dyDescent="0.2">
      <c r="E1137" s="164"/>
    </row>
    <row r="1138" spans="5:5" x14ac:dyDescent="0.2">
      <c r="E1138" s="164"/>
    </row>
    <row r="1139" spans="5:5" x14ac:dyDescent="0.2">
      <c r="E1139" s="164"/>
    </row>
    <row r="1140" spans="5:5" x14ac:dyDescent="0.2">
      <c r="E1140" s="164"/>
    </row>
    <row r="1141" spans="5:5" x14ac:dyDescent="0.2">
      <c r="E1141" s="164"/>
    </row>
    <row r="1142" spans="5:5" x14ac:dyDescent="0.2">
      <c r="E1142" s="164"/>
    </row>
    <row r="1143" spans="5:5" x14ac:dyDescent="0.2">
      <c r="E1143" s="164"/>
    </row>
    <row r="1144" spans="5:5" x14ac:dyDescent="0.2">
      <c r="E1144" s="164"/>
    </row>
    <row r="1145" spans="5:5" x14ac:dyDescent="0.2">
      <c r="E1145" s="164"/>
    </row>
    <row r="1146" spans="5:5" x14ac:dyDescent="0.2">
      <c r="E1146" s="164"/>
    </row>
    <row r="1147" spans="5:5" x14ac:dyDescent="0.2">
      <c r="E1147" s="164"/>
    </row>
    <row r="1148" spans="5:5" x14ac:dyDescent="0.2">
      <c r="E1148" s="164"/>
    </row>
    <row r="1149" spans="5:5" x14ac:dyDescent="0.2">
      <c r="E1149" s="164"/>
    </row>
    <row r="1150" spans="5:5" x14ac:dyDescent="0.2">
      <c r="E1150" s="164"/>
    </row>
    <row r="1151" spans="5:5" x14ac:dyDescent="0.2">
      <c r="E1151" s="164"/>
    </row>
    <row r="1152" spans="5:5" x14ac:dyDescent="0.2">
      <c r="E1152" s="164"/>
    </row>
    <row r="1153" spans="5:5" x14ac:dyDescent="0.2">
      <c r="E1153" s="164"/>
    </row>
    <row r="1154" spans="5:5" x14ac:dyDescent="0.2">
      <c r="E1154" s="164"/>
    </row>
    <row r="1155" spans="5:5" x14ac:dyDescent="0.2">
      <c r="E1155" s="164"/>
    </row>
    <row r="1156" spans="5:5" x14ac:dyDescent="0.2">
      <c r="E1156" s="164"/>
    </row>
    <row r="1157" spans="5:5" x14ac:dyDescent="0.2">
      <c r="E1157" s="164"/>
    </row>
    <row r="1158" spans="5:5" x14ac:dyDescent="0.2">
      <c r="E1158" s="164"/>
    </row>
    <row r="1159" spans="5:5" x14ac:dyDescent="0.2">
      <c r="E1159" s="164"/>
    </row>
    <row r="1160" spans="5:5" x14ac:dyDescent="0.2">
      <c r="E1160" s="164"/>
    </row>
    <row r="1161" spans="5:5" x14ac:dyDescent="0.2">
      <c r="E1161" s="164"/>
    </row>
    <row r="1162" spans="5:5" x14ac:dyDescent="0.2">
      <c r="E1162" s="164"/>
    </row>
    <row r="1163" spans="5:5" x14ac:dyDescent="0.2">
      <c r="E1163" s="164"/>
    </row>
    <row r="1164" spans="5:5" x14ac:dyDescent="0.2">
      <c r="E1164" s="164"/>
    </row>
    <row r="1165" spans="5:5" x14ac:dyDescent="0.2">
      <c r="E1165" s="164"/>
    </row>
    <row r="1166" spans="5:5" x14ac:dyDescent="0.2">
      <c r="E1166" s="164"/>
    </row>
    <row r="1167" spans="5:5" x14ac:dyDescent="0.2">
      <c r="E1167" s="164"/>
    </row>
    <row r="1168" spans="5:5" x14ac:dyDescent="0.2">
      <c r="E1168" s="164"/>
    </row>
    <row r="1169" spans="5:5" x14ac:dyDescent="0.2">
      <c r="E1169" s="164"/>
    </row>
    <row r="1170" spans="5:5" x14ac:dyDescent="0.2">
      <c r="E1170" s="164"/>
    </row>
    <row r="1171" spans="5:5" x14ac:dyDescent="0.2">
      <c r="E1171" s="164"/>
    </row>
    <row r="1172" spans="5:5" x14ac:dyDescent="0.2">
      <c r="E1172" s="164"/>
    </row>
    <row r="1173" spans="5:5" x14ac:dyDescent="0.2">
      <c r="E1173" s="164"/>
    </row>
    <row r="1174" spans="5:5" x14ac:dyDescent="0.2">
      <c r="E1174" s="164"/>
    </row>
    <row r="1175" spans="5:5" x14ac:dyDescent="0.2">
      <c r="E1175" s="164"/>
    </row>
    <row r="1176" spans="5:5" x14ac:dyDescent="0.2">
      <c r="E1176" s="164"/>
    </row>
    <row r="1177" spans="5:5" x14ac:dyDescent="0.2">
      <c r="E1177" s="164"/>
    </row>
    <row r="1178" spans="5:5" x14ac:dyDescent="0.2">
      <c r="E1178" s="164"/>
    </row>
    <row r="1179" spans="5:5" x14ac:dyDescent="0.2">
      <c r="E1179" s="164"/>
    </row>
    <row r="1180" spans="5:5" x14ac:dyDescent="0.2">
      <c r="E1180" s="164"/>
    </row>
    <row r="1181" spans="5:5" x14ac:dyDescent="0.2">
      <c r="E1181" s="164"/>
    </row>
    <row r="1182" spans="5:5" x14ac:dyDescent="0.2">
      <c r="E1182" s="164"/>
    </row>
    <row r="1183" spans="5:5" x14ac:dyDescent="0.2">
      <c r="E1183" s="164"/>
    </row>
    <row r="1184" spans="5:5" x14ac:dyDescent="0.2">
      <c r="E1184" s="164"/>
    </row>
    <row r="1185" spans="5:5" x14ac:dyDescent="0.2">
      <c r="E1185" s="164"/>
    </row>
    <row r="1186" spans="5:5" x14ac:dyDescent="0.2">
      <c r="E1186" s="164"/>
    </row>
    <row r="1187" spans="5:5" x14ac:dyDescent="0.2">
      <c r="E1187" s="164"/>
    </row>
    <row r="1188" spans="5:5" x14ac:dyDescent="0.2">
      <c r="E1188" s="164"/>
    </row>
    <row r="1189" spans="5:5" x14ac:dyDescent="0.2">
      <c r="E1189" s="164"/>
    </row>
    <row r="1190" spans="5:5" x14ac:dyDescent="0.2">
      <c r="E1190" s="164"/>
    </row>
    <row r="1191" spans="5:5" x14ac:dyDescent="0.2">
      <c r="E1191" s="164"/>
    </row>
    <row r="1192" spans="5:5" x14ac:dyDescent="0.2">
      <c r="E1192" s="164"/>
    </row>
    <row r="1193" spans="5:5" x14ac:dyDescent="0.2">
      <c r="E1193" s="164"/>
    </row>
    <row r="1194" spans="5:5" x14ac:dyDescent="0.2">
      <c r="E1194" s="164"/>
    </row>
    <row r="1195" spans="5:5" x14ac:dyDescent="0.2">
      <c r="E1195" s="164"/>
    </row>
    <row r="1196" spans="5:5" x14ac:dyDescent="0.2">
      <c r="E1196" s="164"/>
    </row>
    <row r="1197" spans="5:5" x14ac:dyDescent="0.2">
      <c r="E1197" s="164"/>
    </row>
    <row r="1198" spans="5:5" x14ac:dyDescent="0.2">
      <c r="E1198" s="164"/>
    </row>
    <row r="1199" spans="5:5" x14ac:dyDescent="0.2">
      <c r="E1199" s="164"/>
    </row>
    <row r="1200" spans="5:5" x14ac:dyDescent="0.2">
      <c r="E1200" s="164"/>
    </row>
    <row r="1201" spans="5:5" x14ac:dyDescent="0.2">
      <c r="E1201" s="164"/>
    </row>
    <row r="1202" spans="5:5" x14ac:dyDescent="0.2">
      <c r="E1202" s="164"/>
    </row>
    <row r="1203" spans="5:5" x14ac:dyDescent="0.2">
      <c r="E1203" s="164"/>
    </row>
    <row r="1204" spans="5:5" x14ac:dyDescent="0.2">
      <c r="E1204" s="164"/>
    </row>
    <row r="1205" spans="5:5" x14ac:dyDescent="0.2">
      <c r="E1205" s="164"/>
    </row>
    <row r="1206" spans="5:5" x14ac:dyDescent="0.2">
      <c r="E1206" s="164"/>
    </row>
    <row r="1207" spans="5:5" x14ac:dyDescent="0.2">
      <c r="E1207" s="164"/>
    </row>
    <row r="1208" spans="5:5" x14ac:dyDescent="0.2">
      <c r="E1208" s="164"/>
    </row>
    <row r="1209" spans="5:5" x14ac:dyDescent="0.2">
      <c r="E1209" s="164"/>
    </row>
    <row r="1210" spans="5:5" x14ac:dyDescent="0.2">
      <c r="E1210" s="164"/>
    </row>
    <row r="1211" spans="5:5" x14ac:dyDescent="0.2">
      <c r="E1211" s="164"/>
    </row>
    <row r="1212" spans="5:5" x14ac:dyDescent="0.2">
      <c r="E1212" s="164"/>
    </row>
    <row r="1213" spans="5:5" x14ac:dyDescent="0.2">
      <c r="E1213" s="164"/>
    </row>
    <row r="1214" spans="5:5" x14ac:dyDescent="0.2">
      <c r="E1214" s="164"/>
    </row>
    <row r="1215" spans="5:5" x14ac:dyDescent="0.2">
      <c r="E1215" s="164"/>
    </row>
    <row r="1216" spans="5:5" x14ac:dyDescent="0.2">
      <c r="E1216" s="164"/>
    </row>
    <row r="1217" spans="5:5" x14ac:dyDescent="0.2">
      <c r="E1217" s="164"/>
    </row>
    <row r="1218" spans="5:5" x14ac:dyDescent="0.2">
      <c r="E1218" s="164"/>
    </row>
    <row r="1219" spans="5:5" x14ac:dyDescent="0.2">
      <c r="E1219" s="164"/>
    </row>
    <row r="1220" spans="5:5" x14ac:dyDescent="0.2">
      <c r="E1220" s="164"/>
    </row>
    <row r="1221" spans="5:5" x14ac:dyDescent="0.2">
      <c r="E1221" s="164"/>
    </row>
    <row r="1222" spans="5:5" x14ac:dyDescent="0.2">
      <c r="E1222" s="164"/>
    </row>
    <row r="1223" spans="5:5" x14ac:dyDescent="0.2">
      <c r="E1223" s="164"/>
    </row>
    <row r="1224" spans="5:5" x14ac:dyDescent="0.2">
      <c r="E1224" s="164"/>
    </row>
    <row r="1225" spans="5:5" x14ac:dyDescent="0.2">
      <c r="E1225" s="164"/>
    </row>
    <row r="1226" spans="5:5" x14ac:dyDescent="0.2">
      <c r="E1226" s="164"/>
    </row>
    <row r="1227" spans="5:5" x14ac:dyDescent="0.2">
      <c r="E1227" s="164"/>
    </row>
    <row r="1228" spans="5:5" x14ac:dyDescent="0.2">
      <c r="E1228" s="164"/>
    </row>
    <row r="1229" spans="5:5" x14ac:dyDescent="0.2">
      <c r="E1229" s="164"/>
    </row>
    <row r="1230" spans="5:5" x14ac:dyDescent="0.2">
      <c r="E1230" s="164"/>
    </row>
    <row r="1231" spans="5:5" x14ac:dyDescent="0.2">
      <c r="E1231" s="164"/>
    </row>
    <row r="1232" spans="5:5" x14ac:dyDescent="0.2">
      <c r="E1232" s="164"/>
    </row>
    <row r="1233" spans="5:5" x14ac:dyDescent="0.2">
      <c r="E1233" s="164"/>
    </row>
    <row r="1234" spans="5:5" x14ac:dyDescent="0.2">
      <c r="E1234" s="164"/>
    </row>
    <row r="1235" spans="5:5" x14ac:dyDescent="0.2">
      <c r="E1235" s="164"/>
    </row>
    <row r="1236" spans="5:5" x14ac:dyDescent="0.2">
      <c r="E1236" s="164"/>
    </row>
    <row r="1237" spans="5:5" x14ac:dyDescent="0.2">
      <c r="E1237" s="164"/>
    </row>
    <row r="1238" spans="5:5" x14ac:dyDescent="0.2">
      <c r="E1238" s="164"/>
    </row>
    <row r="1239" spans="5:5" x14ac:dyDescent="0.2">
      <c r="E1239" s="164"/>
    </row>
    <row r="1240" spans="5:5" x14ac:dyDescent="0.2">
      <c r="E1240" s="164"/>
    </row>
    <row r="1241" spans="5:5" x14ac:dyDescent="0.2">
      <c r="E1241" s="164"/>
    </row>
    <row r="1242" spans="5:5" x14ac:dyDescent="0.2">
      <c r="E1242" s="164"/>
    </row>
    <row r="1243" spans="5:5" x14ac:dyDescent="0.2">
      <c r="E1243" s="164"/>
    </row>
    <row r="1244" spans="5:5" x14ac:dyDescent="0.2">
      <c r="E1244" s="164"/>
    </row>
    <row r="1245" spans="5:5" x14ac:dyDescent="0.2">
      <c r="E1245" s="164"/>
    </row>
    <row r="1246" spans="5:5" x14ac:dyDescent="0.2">
      <c r="E1246" s="164"/>
    </row>
    <row r="1247" spans="5:5" x14ac:dyDescent="0.2">
      <c r="E1247" s="164"/>
    </row>
    <row r="1248" spans="5:5" x14ac:dyDescent="0.2">
      <c r="E1248" s="164"/>
    </row>
    <row r="1249" spans="5:5" x14ac:dyDescent="0.2">
      <c r="E1249" s="164"/>
    </row>
    <row r="1250" spans="5:5" x14ac:dyDescent="0.2">
      <c r="E1250" s="164"/>
    </row>
    <row r="1251" spans="5:5" x14ac:dyDescent="0.2">
      <c r="E1251" s="164"/>
    </row>
    <row r="1252" spans="5:5" x14ac:dyDescent="0.2">
      <c r="E1252" s="164"/>
    </row>
    <row r="1253" spans="5:5" x14ac:dyDescent="0.2">
      <c r="E1253" s="164"/>
    </row>
    <row r="1254" spans="5:5" x14ac:dyDescent="0.2">
      <c r="E1254" s="164"/>
    </row>
    <row r="1255" spans="5:5" x14ac:dyDescent="0.2">
      <c r="E1255" s="164"/>
    </row>
    <row r="1256" spans="5:5" x14ac:dyDescent="0.2">
      <c r="E1256" s="164"/>
    </row>
    <row r="1257" spans="5:5" x14ac:dyDescent="0.2">
      <c r="E1257" s="164"/>
    </row>
    <row r="1258" spans="5:5" x14ac:dyDescent="0.2">
      <c r="E1258" s="164"/>
    </row>
    <row r="1259" spans="5:5" x14ac:dyDescent="0.2">
      <c r="E1259" s="164"/>
    </row>
    <row r="1260" spans="5:5" x14ac:dyDescent="0.2">
      <c r="E1260" s="164"/>
    </row>
    <row r="1261" spans="5:5" x14ac:dyDescent="0.2">
      <c r="E1261" s="164"/>
    </row>
    <row r="1262" spans="5:5" x14ac:dyDescent="0.2">
      <c r="E1262" s="164"/>
    </row>
    <row r="1263" spans="5:5" x14ac:dyDescent="0.2">
      <c r="E1263" s="164"/>
    </row>
    <row r="1264" spans="5:5" x14ac:dyDescent="0.2">
      <c r="E1264" s="164"/>
    </row>
    <row r="1265" spans="5:5" x14ac:dyDescent="0.2">
      <c r="E1265" s="164"/>
    </row>
    <row r="1266" spans="5:5" x14ac:dyDescent="0.2">
      <c r="E1266" s="164"/>
    </row>
    <row r="1267" spans="5:5" x14ac:dyDescent="0.2">
      <c r="E1267" s="164"/>
    </row>
    <row r="1268" spans="5:5" x14ac:dyDescent="0.2">
      <c r="E1268" s="164"/>
    </row>
    <row r="1269" spans="5:5" x14ac:dyDescent="0.2">
      <c r="E1269" s="164"/>
    </row>
    <row r="1270" spans="5:5" x14ac:dyDescent="0.2">
      <c r="E1270" s="164"/>
    </row>
    <row r="1271" spans="5:5" x14ac:dyDescent="0.2">
      <c r="E1271" s="164"/>
    </row>
    <row r="1272" spans="5:5" x14ac:dyDescent="0.2">
      <c r="E1272" s="164"/>
    </row>
    <row r="1273" spans="5:5" x14ac:dyDescent="0.2">
      <c r="E1273" s="164"/>
    </row>
    <row r="1274" spans="5:5" x14ac:dyDescent="0.2">
      <c r="E1274" s="164"/>
    </row>
    <row r="1275" spans="5:5" x14ac:dyDescent="0.2">
      <c r="E1275" s="164"/>
    </row>
    <row r="1276" spans="5:5" x14ac:dyDescent="0.2">
      <c r="E1276" s="164"/>
    </row>
    <row r="1277" spans="5:5" x14ac:dyDescent="0.2">
      <c r="E1277" s="164"/>
    </row>
    <row r="1278" spans="5:5" x14ac:dyDescent="0.2">
      <c r="E1278" s="164"/>
    </row>
    <row r="1279" spans="5:5" x14ac:dyDescent="0.2">
      <c r="E1279" s="164"/>
    </row>
    <row r="1280" spans="5:5" x14ac:dyDescent="0.2">
      <c r="E1280" s="164"/>
    </row>
    <row r="1281" spans="5:5" x14ac:dyDescent="0.2">
      <c r="E1281" s="164"/>
    </row>
    <row r="1282" spans="5:5" x14ac:dyDescent="0.2">
      <c r="E1282" s="164"/>
    </row>
    <row r="1283" spans="5:5" x14ac:dyDescent="0.2">
      <c r="E1283" s="164"/>
    </row>
    <row r="1284" spans="5:5" x14ac:dyDescent="0.2">
      <c r="E1284" s="164"/>
    </row>
    <row r="1285" spans="5:5" x14ac:dyDescent="0.2">
      <c r="E1285" s="164"/>
    </row>
    <row r="1286" spans="5:5" x14ac:dyDescent="0.2">
      <c r="E1286" s="164"/>
    </row>
    <row r="1287" spans="5:5" x14ac:dyDescent="0.2">
      <c r="E1287" s="164"/>
    </row>
    <row r="1288" spans="5:5" x14ac:dyDescent="0.2">
      <c r="E1288" s="164"/>
    </row>
    <row r="1289" spans="5:5" x14ac:dyDescent="0.2">
      <c r="E1289" s="164"/>
    </row>
    <row r="1290" spans="5:5" x14ac:dyDescent="0.2">
      <c r="E1290" s="164"/>
    </row>
    <row r="1291" spans="5:5" x14ac:dyDescent="0.2">
      <c r="E1291" s="164"/>
    </row>
    <row r="1292" spans="5:5" x14ac:dyDescent="0.2">
      <c r="E1292" s="164"/>
    </row>
    <row r="1293" spans="5:5" x14ac:dyDescent="0.2">
      <c r="E1293" s="164"/>
    </row>
    <row r="1294" spans="5:5" x14ac:dyDescent="0.2">
      <c r="E1294" s="164"/>
    </row>
    <row r="1295" spans="5:5" x14ac:dyDescent="0.2">
      <c r="E1295" s="164"/>
    </row>
    <row r="1296" spans="5:5" x14ac:dyDescent="0.2">
      <c r="E1296" s="164"/>
    </row>
    <row r="1297" spans="5:5" x14ac:dyDescent="0.2">
      <c r="E1297" s="164"/>
    </row>
    <row r="1298" spans="5:5" x14ac:dyDescent="0.2">
      <c r="E1298" s="164"/>
    </row>
    <row r="1299" spans="5:5" x14ac:dyDescent="0.2">
      <c r="E1299" s="164"/>
    </row>
    <row r="1300" spans="5:5" x14ac:dyDescent="0.2">
      <c r="E1300" s="164"/>
    </row>
    <row r="1301" spans="5:5" x14ac:dyDescent="0.2">
      <c r="E1301" s="164"/>
    </row>
    <row r="1302" spans="5:5" x14ac:dyDescent="0.2">
      <c r="E1302" s="164"/>
    </row>
    <row r="1303" spans="5:5" x14ac:dyDescent="0.2">
      <c r="E1303" s="164"/>
    </row>
    <row r="1304" spans="5:5" x14ac:dyDescent="0.2">
      <c r="E1304" s="164"/>
    </row>
    <row r="1305" spans="5:5" x14ac:dyDescent="0.2">
      <c r="E1305" s="164"/>
    </row>
    <row r="1306" spans="5:5" x14ac:dyDescent="0.2">
      <c r="E1306" s="164"/>
    </row>
    <row r="1307" spans="5:5" x14ac:dyDescent="0.2">
      <c r="E1307" s="164"/>
    </row>
    <row r="1308" spans="5:5" x14ac:dyDescent="0.2">
      <c r="E1308" s="164"/>
    </row>
    <row r="1309" spans="5:5" x14ac:dyDescent="0.2">
      <c r="E1309" s="164"/>
    </row>
    <row r="1310" spans="5:5" x14ac:dyDescent="0.2">
      <c r="E1310" s="164"/>
    </row>
    <row r="1311" spans="5:5" x14ac:dyDescent="0.2">
      <c r="E1311" s="164"/>
    </row>
    <row r="1312" spans="5:5" x14ac:dyDescent="0.2">
      <c r="E1312" s="164"/>
    </row>
    <row r="1313" spans="5:5" x14ac:dyDescent="0.2">
      <c r="E1313" s="164"/>
    </row>
    <row r="1314" spans="5:5" x14ac:dyDescent="0.2">
      <c r="E1314" s="164"/>
    </row>
    <row r="1315" spans="5:5" x14ac:dyDescent="0.2">
      <c r="E1315" s="164"/>
    </row>
    <row r="1316" spans="5:5" x14ac:dyDescent="0.2">
      <c r="E1316" s="164"/>
    </row>
    <row r="1317" spans="5:5" x14ac:dyDescent="0.2">
      <c r="E1317" s="164"/>
    </row>
    <row r="1318" spans="5:5" x14ac:dyDescent="0.2">
      <c r="E1318" s="164"/>
    </row>
    <row r="1319" spans="5:5" x14ac:dyDescent="0.2">
      <c r="E1319" s="164"/>
    </row>
    <row r="1320" spans="5:5" x14ac:dyDescent="0.2">
      <c r="E1320" s="164"/>
    </row>
    <row r="1321" spans="5:5" x14ac:dyDescent="0.2">
      <c r="E1321" s="164"/>
    </row>
    <row r="1322" spans="5:5" x14ac:dyDescent="0.2">
      <c r="E1322" s="164"/>
    </row>
    <row r="1323" spans="5:5" x14ac:dyDescent="0.2">
      <c r="E1323" s="164"/>
    </row>
    <row r="1324" spans="5:5" x14ac:dyDescent="0.2">
      <c r="E1324" s="164"/>
    </row>
    <row r="1325" spans="5:5" x14ac:dyDescent="0.2">
      <c r="E1325" s="164"/>
    </row>
    <row r="1326" spans="5:5" x14ac:dyDescent="0.2">
      <c r="E1326" s="164"/>
    </row>
    <row r="1327" spans="5:5" x14ac:dyDescent="0.2">
      <c r="E1327" s="164"/>
    </row>
    <row r="1328" spans="5:5" x14ac:dyDescent="0.2">
      <c r="E1328" s="164"/>
    </row>
    <row r="1329" spans="5:5" x14ac:dyDescent="0.2">
      <c r="E1329" s="164"/>
    </row>
    <row r="1330" spans="5:5" x14ac:dyDescent="0.2">
      <c r="E1330" s="164"/>
    </row>
    <row r="1331" spans="5:5" x14ac:dyDescent="0.2">
      <c r="E1331" s="164"/>
    </row>
    <row r="1332" spans="5:5" x14ac:dyDescent="0.2">
      <c r="E1332" s="164"/>
    </row>
    <row r="1333" spans="5:5" x14ac:dyDescent="0.2">
      <c r="E1333" s="164"/>
    </row>
    <row r="1334" spans="5:5" x14ac:dyDescent="0.2">
      <c r="E1334" s="164"/>
    </row>
    <row r="1335" spans="5:5" x14ac:dyDescent="0.2">
      <c r="E1335" s="164"/>
    </row>
    <row r="1336" spans="5:5" x14ac:dyDescent="0.2">
      <c r="E1336" s="164"/>
    </row>
    <row r="1337" spans="5:5" x14ac:dyDescent="0.2">
      <c r="E1337" s="164"/>
    </row>
    <row r="1338" spans="5:5" x14ac:dyDescent="0.2">
      <c r="E1338" s="164"/>
    </row>
    <row r="1339" spans="5:5" x14ac:dyDescent="0.2">
      <c r="E1339" s="164"/>
    </row>
    <row r="1340" spans="5:5" x14ac:dyDescent="0.2">
      <c r="E1340" s="164"/>
    </row>
    <row r="1341" spans="5:5" x14ac:dyDescent="0.2">
      <c r="E1341" s="164"/>
    </row>
    <row r="1342" spans="5:5" x14ac:dyDescent="0.2">
      <c r="E1342" s="164"/>
    </row>
    <row r="1343" spans="5:5" x14ac:dyDescent="0.2">
      <c r="E1343" s="164"/>
    </row>
    <row r="1344" spans="5:5" x14ac:dyDescent="0.2">
      <c r="E1344" s="164"/>
    </row>
    <row r="1345" spans="5:5" x14ac:dyDescent="0.2">
      <c r="E1345" s="164"/>
    </row>
    <row r="1346" spans="5:5" x14ac:dyDescent="0.2">
      <c r="E1346" s="164"/>
    </row>
    <row r="1347" spans="5:5" x14ac:dyDescent="0.2">
      <c r="E1347" s="164"/>
    </row>
    <row r="1348" spans="5:5" x14ac:dyDescent="0.2">
      <c r="E1348" s="164"/>
    </row>
    <row r="1349" spans="5:5" x14ac:dyDescent="0.2">
      <c r="E1349" s="164"/>
    </row>
    <row r="1350" spans="5:5" x14ac:dyDescent="0.2">
      <c r="E1350" s="164"/>
    </row>
    <row r="1351" spans="5:5" x14ac:dyDescent="0.2">
      <c r="E1351" s="164"/>
    </row>
    <row r="1352" spans="5:5" x14ac:dyDescent="0.2">
      <c r="E1352" s="164"/>
    </row>
    <row r="1353" spans="5:5" x14ac:dyDescent="0.2">
      <c r="E1353" s="164"/>
    </row>
    <row r="1354" spans="5:5" x14ac:dyDescent="0.2">
      <c r="E1354" s="164"/>
    </row>
    <row r="1355" spans="5:5" x14ac:dyDescent="0.2">
      <c r="E1355" s="164"/>
    </row>
    <row r="1356" spans="5:5" x14ac:dyDescent="0.2">
      <c r="E1356" s="164"/>
    </row>
    <row r="1357" spans="5:5" x14ac:dyDescent="0.2">
      <c r="E1357" s="164"/>
    </row>
    <row r="1358" spans="5:5" x14ac:dyDescent="0.2">
      <c r="E1358" s="164"/>
    </row>
    <row r="1359" spans="5:5" x14ac:dyDescent="0.2">
      <c r="E1359" s="164"/>
    </row>
    <row r="1360" spans="5:5" x14ac:dyDescent="0.2">
      <c r="E1360" s="164"/>
    </row>
    <row r="1361" spans="5:5" x14ac:dyDescent="0.2">
      <c r="E1361" s="164"/>
    </row>
    <row r="1362" spans="5:5" x14ac:dyDescent="0.2">
      <c r="E1362" s="164"/>
    </row>
    <row r="1363" spans="5:5" x14ac:dyDescent="0.2">
      <c r="E1363" s="164"/>
    </row>
    <row r="1364" spans="5:5" x14ac:dyDescent="0.2">
      <c r="E1364" s="164"/>
    </row>
    <row r="1365" spans="5:5" x14ac:dyDescent="0.2">
      <c r="E1365" s="164"/>
    </row>
    <row r="1366" spans="5:5" x14ac:dyDescent="0.2">
      <c r="E1366" s="164"/>
    </row>
    <row r="1367" spans="5:5" x14ac:dyDescent="0.2">
      <c r="E1367" s="164"/>
    </row>
    <row r="1368" spans="5:5" x14ac:dyDescent="0.2">
      <c r="E1368" s="164"/>
    </row>
    <row r="1369" spans="5:5" x14ac:dyDescent="0.2">
      <c r="E1369" s="164"/>
    </row>
    <row r="1370" spans="5:5" x14ac:dyDescent="0.2">
      <c r="E1370" s="164"/>
    </row>
    <row r="1371" spans="5:5" x14ac:dyDescent="0.2">
      <c r="E1371" s="164"/>
    </row>
    <row r="1372" spans="5:5" x14ac:dyDescent="0.2">
      <c r="E1372" s="164"/>
    </row>
    <row r="1373" spans="5:5" x14ac:dyDescent="0.2">
      <c r="E1373" s="164"/>
    </row>
    <row r="1374" spans="5:5" x14ac:dyDescent="0.2">
      <c r="E1374" s="164"/>
    </row>
    <row r="1375" spans="5:5" x14ac:dyDescent="0.2">
      <c r="E1375" s="164"/>
    </row>
    <row r="1376" spans="5:5" x14ac:dyDescent="0.2">
      <c r="E1376" s="164"/>
    </row>
    <row r="1377" spans="5:5" x14ac:dyDescent="0.2">
      <c r="E1377" s="164"/>
    </row>
    <row r="1378" spans="5:5" x14ac:dyDescent="0.2">
      <c r="E1378" s="164"/>
    </row>
    <row r="1379" spans="5:5" x14ac:dyDescent="0.2">
      <c r="E1379" s="164"/>
    </row>
    <row r="1380" spans="5:5" x14ac:dyDescent="0.2">
      <c r="E1380" s="164"/>
    </row>
    <row r="1381" spans="5:5" x14ac:dyDescent="0.2">
      <c r="E1381" s="164"/>
    </row>
    <row r="1382" spans="5:5" x14ac:dyDescent="0.2">
      <c r="E1382" s="164"/>
    </row>
    <row r="1383" spans="5:5" x14ac:dyDescent="0.2">
      <c r="E1383" s="164"/>
    </row>
    <row r="1384" spans="5:5" x14ac:dyDescent="0.2">
      <c r="E1384" s="164"/>
    </row>
    <row r="1385" spans="5:5" x14ac:dyDescent="0.2">
      <c r="E1385" s="164"/>
    </row>
    <row r="1386" spans="5:5" x14ac:dyDescent="0.2">
      <c r="E1386" s="164"/>
    </row>
    <row r="1387" spans="5:5" x14ac:dyDescent="0.2">
      <c r="E1387" s="164"/>
    </row>
    <row r="1388" spans="5:5" x14ac:dyDescent="0.2">
      <c r="E1388" s="164"/>
    </row>
    <row r="1389" spans="5:5" x14ac:dyDescent="0.2">
      <c r="E1389" s="164"/>
    </row>
    <row r="1390" spans="5:5" x14ac:dyDescent="0.2">
      <c r="E1390" s="164"/>
    </row>
    <row r="1391" spans="5:5" x14ac:dyDescent="0.2">
      <c r="E1391" s="164"/>
    </row>
    <row r="1392" spans="5:5" x14ac:dyDescent="0.2">
      <c r="E1392" s="164"/>
    </row>
    <row r="1393" spans="5:5" x14ac:dyDescent="0.2">
      <c r="E1393" s="164"/>
    </row>
    <row r="1394" spans="5:5" x14ac:dyDescent="0.2">
      <c r="E1394" s="164"/>
    </row>
    <row r="1395" spans="5:5" x14ac:dyDescent="0.2">
      <c r="E1395" s="164"/>
    </row>
    <row r="1396" spans="5:5" x14ac:dyDescent="0.2">
      <c r="E1396" s="164"/>
    </row>
    <row r="1397" spans="5:5" x14ac:dyDescent="0.2">
      <c r="E1397" s="164"/>
    </row>
    <row r="1398" spans="5:5" x14ac:dyDescent="0.2">
      <c r="E1398" s="164"/>
    </row>
    <row r="1399" spans="5:5" x14ac:dyDescent="0.2">
      <c r="E1399" s="164"/>
    </row>
    <row r="1400" spans="5:5" x14ac:dyDescent="0.2">
      <c r="E1400" s="164"/>
    </row>
    <row r="1401" spans="5:5" x14ac:dyDescent="0.2">
      <c r="E1401" s="164"/>
    </row>
    <row r="1402" spans="5:5" x14ac:dyDescent="0.2">
      <c r="E1402" s="164"/>
    </row>
    <row r="1403" spans="5:5" x14ac:dyDescent="0.2">
      <c r="E1403" s="164"/>
    </row>
    <row r="1404" spans="5:5" x14ac:dyDescent="0.2">
      <c r="E1404" s="164"/>
    </row>
    <row r="1405" spans="5:5" x14ac:dyDescent="0.2">
      <c r="E1405" s="164"/>
    </row>
    <row r="1406" spans="5:5" x14ac:dyDescent="0.2">
      <c r="E1406" s="164"/>
    </row>
    <row r="1407" spans="5:5" x14ac:dyDescent="0.2">
      <c r="E1407" s="164"/>
    </row>
    <row r="1408" spans="5:5" x14ac:dyDescent="0.2">
      <c r="E1408" s="164"/>
    </row>
    <row r="1409" spans="5:5" x14ac:dyDescent="0.2">
      <c r="E1409" s="164"/>
    </row>
    <row r="1410" spans="5:5" x14ac:dyDescent="0.2">
      <c r="E1410" s="164"/>
    </row>
    <row r="1411" spans="5:5" x14ac:dyDescent="0.2">
      <c r="E1411" s="164"/>
    </row>
    <row r="1412" spans="5:5" x14ac:dyDescent="0.2">
      <c r="E1412" s="164"/>
    </row>
    <row r="1413" spans="5:5" x14ac:dyDescent="0.2">
      <c r="E1413" s="164"/>
    </row>
    <row r="1414" spans="5:5" x14ac:dyDescent="0.2">
      <c r="E1414" s="164"/>
    </row>
    <row r="1415" spans="5:5" x14ac:dyDescent="0.2">
      <c r="E1415" s="164"/>
    </row>
    <row r="1416" spans="5:5" x14ac:dyDescent="0.2">
      <c r="E1416" s="164"/>
    </row>
    <row r="1417" spans="5:5" x14ac:dyDescent="0.2">
      <c r="E1417" s="164"/>
    </row>
    <row r="1418" spans="5:5" x14ac:dyDescent="0.2">
      <c r="E1418" s="164"/>
    </row>
    <row r="1419" spans="5:5" x14ac:dyDescent="0.2">
      <c r="E1419" s="164"/>
    </row>
    <row r="1420" spans="5:5" x14ac:dyDescent="0.2">
      <c r="E1420" s="164"/>
    </row>
    <row r="1421" spans="5:5" x14ac:dyDescent="0.2">
      <c r="E1421" s="164"/>
    </row>
    <row r="1422" spans="5:5" x14ac:dyDescent="0.2">
      <c r="E1422" s="164"/>
    </row>
    <row r="1423" spans="5:5" x14ac:dyDescent="0.2">
      <c r="E1423" s="164"/>
    </row>
    <row r="1424" spans="5:5" x14ac:dyDescent="0.2">
      <c r="E1424" s="164"/>
    </row>
    <row r="1425" spans="5:5" x14ac:dyDescent="0.2">
      <c r="E1425" s="164"/>
    </row>
    <row r="1426" spans="5:5" x14ac:dyDescent="0.2">
      <c r="E1426" s="164"/>
    </row>
    <row r="1427" spans="5:5" x14ac:dyDescent="0.2">
      <c r="E1427" s="164"/>
    </row>
    <row r="1428" spans="5:5" x14ac:dyDescent="0.2">
      <c r="E1428" s="164"/>
    </row>
    <row r="1429" spans="5:5" x14ac:dyDescent="0.2">
      <c r="E1429" s="164"/>
    </row>
    <row r="1430" spans="5:5" x14ac:dyDescent="0.2">
      <c r="E1430" s="164"/>
    </row>
    <row r="1431" spans="5:5" x14ac:dyDescent="0.2">
      <c r="E1431" s="164"/>
    </row>
    <row r="1432" spans="5:5" x14ac:dyDescent="0.2">
      <c r="E1432" s="164"/>
    </row>
    <row r="1433" spans="5:5" x14ac:dyDescent="0.2">
      <c r="E1433" s="164"/>
    </row>
    <row r="1434" spans="5:5" x14ac:dyDescent="0.2">
      <c r="E1434" s="164"/>
    </row>
    <row r="1435" spans="5:5" x14ac:dyDescent="0.2">
      <c r="E1435" s="164"/>
    </row>
    <row r="1436" spans="5:5" x14ac:dyDescent="0.2">
      <c r="E1436" s="164"/>
    </row>
    <row r="1437" spans="5:5" x14ac:dyDescent="0.2">
      <c r="E1437" s="164"/>
    </row>
    <row r="1438" spans="5:5" x14ac:dyDescent="0.2">
      <c r="E1438" s="164"/>
    </row>
    <row r="1439" spans="5:5" x14ac:dyDescent="0.2">
      <c r="E1439" s="164"/>
    </row>
    <row r="1440" spans="5:5" x14ac:dyDescent="0.2">
      <c r="E1440" s="164"/>
    </row>
    <row r="1441" spans="5:5" x14ac:dyDescent="0.2">
      <c r="E1441" s="164"/>
    </row>
    <row r="1442" spans="5:5" x14ac:dyDescent="0.2">
      <c r="E1442" s="164"/>
    </row>
    <row r="1443" spans="5:5" x14ac:dyDescent="0.2">
      <c r="E1443" s="164"/>
    </row>
    <row r="1444" spans="5:5" x14ac:dyDescent="0.2">
      <c r="E1444" s="164"/>
    </row>
    <row r="1445" spans="5:5" x14ac:dyDescent="0.2">
      <c r="E1445" s="164"/>
    </row>
    <row r="1446" spans="5:5" x14ac:dyDescent="0.2">
      <c r="E1446" s="164"/>
    </row>
    <row r="1447" spans="5:5" x14ac:dyDescent="0.2">
      <c r="E1447" s="164"/>
    </row>
    <row r="1448" spans="5:5" x14ac:dyDescent="0.2">
      <c r="E1448" s="164"/>
    </row>
    <row r="1449" spans="5:5" x14ac:dyDescent="0.2">
      <c r="E1449" s="164"/>
    </row>
    <row r="1450" spans="5:5" x14ac:dyDescent="0.2">
      <c r="E1450" s="164"/>
    </row>
    <row r="1451" spans="5:5" x14ac:dyDescent="0.2">
      <c r="E1451" s="164"/>
    </row>
    <row r="1452" spans="5:5" x14ac:dyDescent="0.2">
      <c r="E1452" s="164"/>
    </row>
    <row r="1453" spans="5:5" x14ac:dyDescent="0.2">
      <c r="E1453" s="164"/>
    </row>
    <row r="1454" spans="5:5" x14ac:dyDescent="0.2">
      <c r="E1454" s="164"/>
    </row>
    <row r="1455" spans="5:5" x14ac:dyDescent="0.2">
      <c r="E1455" s="164"/>
    </row>
    <row r="1456" spans="5:5" x14ac:dyDescent="0.2">
      <c r="E1456" s="164"/>
    </row>
    <row r="1457" spans="5:5" x14ac:dyDescent="0.2">
      <c r="E1457" s="164"/>
    </row>
    <row r="1458" spans="5:5" x14ac:dyDescent="0.2">
      <c r="E1458" s="164"/>
    </row>
    <row r="1459" spans="5:5" x14ac:dyDescent="0.2">
      <c r="E1459" s="164"/>
    </row>
    <row r="1460" spans="5:5" x14ac:dyDescent="0.2">
      <c r="E1460" s="164"/>
    </row>
    <row r="1461" spans="5:5" x14ac:dyDescent="0.2">
      <c r="E1461" s="164"/>
    </row>
    <row r="1462" spans="5:5" x14ac:dyDescent="0.2">
      <c r="E1462" s="164"/>
    </row>
    <row r="1463" spans="5:5" x14ac:dyDescent="0.2">
      <c r="E1463" s="164"/>
    </row>
    <row r="1464" spans="5:5" x14ac:dyDescent="0.2">
      <c r="E1464" s="164"/>
    </row>
    <row r="1465" spans="5:5" x14ac:dyDescent="0.2">
      <c r="E1465" s="164"/>
    </row>
    <row r="1466" spans="5:5" x14ac:dyDescent="0.2">
      <c r="E1466" s="164"/>
    </row>
    <row r="1467" spans="5:5" x14ac:dyDescent="0.2">
      <c r="E1467" s="164"/>
    </row>
    <row r="1468" spans="5:5" x14ac:dyDescent="0.2">
      <c r="E1468" s="164"/>
    </row>
    <row r="1469" spans="5:5" x14ac:dyDescent="0.2">
      <c r="E1469" s="164"/>
    </row>
    <row r="1470" spans="5:5" x14ac:dyDescent="0.2">
      <c r="E1470" s="164"/>
    </row>
    <row r="1471" spans="5:5" x14ac:dyDescent="0.2">
      <c r="E1471" s="164"/>
    </row>
    <row r="1472" spans="5:5" x14ac:dyDescent="0.2">
      <c r="E1472" s="164"/>
    </row>
    <row r="1473" spans="5:5" x14ac:dyDescent="0.2">
      <c r="E1473" s="164"/>
    </row>
    <row r="1474" spans="5:5" x14ac:dyDescent="0.2">
      <c r="E1474" s="164"/>
    </row>
    <row r="1475" spans="5:5" x14ac:dyDescent="0.2">
      <c r="E1475" s="164"/>
    </row>
    <row r="1476" spans="5:5" x14ac:dyDescent="0.2">
      <c r="E1476" s="164"/>
    </row>
    <row r="1477" spans="5:5" x14ac:dyDescent="0.2">
      <c r="E1477" s="164"/>
    </row>
    <row r="1478" spans="5:5" x14ac:dyDescent="0.2">
      <c r="E1478" s="164"/>
    </row>
    <row r="1479" spans="5:5" x14ac:dyDescent="0.2">
      <c r="E1479" s="164"/>
    </row>
    <row r="1480" spans="5:5" x14ac:dyDescent="0.2">
      <c r="E1480" s="164"/>
    </row>
    <row r="1481" spans="5:5" x14ac:dyDescent="0.2">
      <c r="E1481" s="164"/>
    </row>
    <row r="1482" spans="5:5" x14ac:dyDescent="0.2">
      <c r="E1482" s="164"/>
    </row>
    <row r="1483" spans="5:5" x14ac:dyDescent="0.2">
      <c r="E1483" s="164"/>
    </row>
    <row r="1484" spans="5:5" x14ac:dyDescent="0.2">
      <c r="E1484" s="164"/>
    </row>
    <row r="1485" spans="5:5" x14ac:dyDescent="0.2">
      <c r="E1485" s="164"/>
    </row>
    <row r="1486" spans="5:5" x14ac:dyDescent="0.2">
      <c r="E1486" s="164"/>
    </row>
    <row r="1487" spans="5:5" x14ac:dyDescent="0.2">
      <c r="E1487" s="164"/>
    </row>
    <row r="1488" spans="5:5" x14ac:dyDescent="0.2">
      <c r="E1488" s="164"/>
    </row>
    <row r="1489" spans="5:5" x14ac:dyDescent="0.2">
      <c r="E1489" s="164"/>
    </row>
    <row r="1490" spans="5:5" x14ac:dyDescent="0.2">
      <c r="E1490" s="164"/>
    </row>
    <row r="1491" spans="5:5" x14ac:dyDescent="0.2">
      <c r="E1491" s="164"/>
    </row>
    <row r="1492" spans="5:5" x14ac:dyDescent="0.2">
      <c r="E1492" s="164"/>
    </row>
    <row r="1493" spans="5:5" x14ac:dyDescent="0.2">
      <c r="E1493" s="164"/>
    </row>
    <row r="1494" spans="5:5" x14ac:dyDescent="0.2">
      <c r="E1494" s="164"/>
    </row>
    <row r="1495" spans="5:5" x14ac:dyDescent="0.2">
      <c r="E1495" s="164"/>
    </row>
    <row r="1496" spans="5:5" x14ac:dyDescent="0.2">
      <c r="E1496" s="164"/>
    </row>
    <row r="1497" spans="5:5" x14ac:dyDescent="0.2">
      <c r="E1497" s="164"/>
    </row>
    <row r="1498" spans="5:5" x14ac:dyDescent="0.2">
      <c r="E1498" s="164"/>
    </row>
    <row r="1499" spans="5:5" x14ac:dyDescent="0.2">
      <c r="E1499" s="164"/>
    </row>
    <row r="1500" spans="5:5" x14ac:dyDescent="0.2">
      <c r="E1500" s="164"/>
    </row>
    <row r="1501" spans="5:5" x14ac:dyDescent="0.2">
      <c r="E1501" s="164"/>
    </row>
    <row r="1502" spans="5:5" x14ac:dyDescent="0.2">
      <c r="E1502" s="164"/>
    </row>
    <row r="1503" spans="5:5" x14ac:dyDescent="0.2">
      <c r="E1503" s="164"/>
    </row>
    <row r="1504" spans="5:5" x14ac:dyDescent="0.2">
      <c r="E1504" s="164"/>
    </row>
    <row r="1505" spans="5:5" x14ac:dyDescent="0.2">
      <c r="E1505" s="164"/>
    </row>
    <row r="1506" spans="5:5" x14ac:dyDescent="0.2">
      <c r="E1506" s="164"/>
    </row>
    <row r="1507" spans="5:5" x14ac:dyDescent="0.2">
      <c r="E1507" s="164"/>
    </row>
    <row r="1508" spans="5:5" x14ac:dyDescent="0.2">
      <c r="E1508" s="164"/>
    </row>
    <row r="1509" spans="5:5" x14ac:dyDescent="0.2">
      <c r="E1509" s="164"/>
    </row>
    <row r="1510" spans="5:5" x14ac:dyDescent="0.2">
      <c r="E1510" s="164"/>
    </row>
    <row r="1511" spans="5:5" x14ac:dyDescent="0.2">
      <c r="E1511" s="164"/>
    </row>
    <row r="1512" spans="5:5" x14ac:dyDescent="0.2">
      <c r="E1512" s="164"/>
    </row>
    <row r="1513" spans="5:5" x14ac:dyDescent="0.2">
      <c r="E1513" s="164"/>
    </row>
    <row r="1514" spans="5:5" x14ac:dyDescent="0.2">
      <c r="E1514" s="164"/>
    </row>
    <row r="1515" spans="5:5" x14ac:dyDescent="0.2">
      <c r="E1515" s="164"/>
    </row>
    <row r="1516" spans="5:5" x14ac:dyDescent="0.2">
      <c r="E1516" s="164"/>
    </row>
    <row r="1517" spans="5:5" x14ac:dyDescent="0.2">
      <c r="E1517" s="164"/>
    </row>
    <row r="1518" spans="5:5" x14ac:dyDescent="0.2">
      <c r="E1518" s="164"/>
    </row>
    <row r="1519" spans="5:5" x14ac:dyDescent="0.2">
      <c r="E1519" s="164"/>
    </row>
    <row r="1520" spans="5:5" x14ac:dyDescent="0.2">
      <c r="E1520" s="164"/>
    </row>
    <row r="1521" spans="5:5" x14ac:dyDescent="0.2">
      <c r="E1521" s="164"/>
    </row>
    <row r="1522" spans="5:5" x14ac:dyDescent="0.2">
      <c r="E1522" s="164"/>
    </row>
    <row r="1523" spans="5:5" x14ac:dyDescent="0.2">
      <c r="E1523" s="164"/>
    </row>
    <row r="1524" spans="5:5" x14ac:dyDescent="0.2">
      <c r="E1524" s="164"/>
    </row>
    <row r="1525" spans="5:5" x14ac:dyDescent="0.2">
      <c r="E1525" s="164"/>
    </row>
    <row r="1526" spans="5:5" x14ac:dyDescent="0.2">
      <c r="E1526" s="164"/>
    </row>
    <row r="1527" spans="5:5" x14ac:dyDescent="0.2">
      <c r="E1527" s="164"/>
    </row>
    <row r="1528" spans="5:5" x14ac:dyDescent="0.2">
      <c r="E1528" s="164"/>
    </row>
    <row r="1529" spans="5:5" x14ac:dyDescent="0.2">
      <c r="E1529" s="164"/>
    </row>
    <row r="1530" spans="5:5" x14ac:dyDescent="0.2">
      <c r="E1530" s="164"/>
    </row>
    <row r="1531" spans="5:5" x14ac:dyDescent="0.2">
      <c r="E1531" s="164"/>
    </row>
    <row r="1532" spans="5:5" x14ac:dyDescent="0.2">
      <c r="E1532" s="164"/>
    </row>
    <row r="1533" spans="5:5" x14ac:dyDescent="0.2">
      <c r="E1533" s="164"/>
    </row>
    <row r="1534" spans="5:5" x14ac:dyDescent="0.2">
      <c r="E1534" s="164"/>
    </row>
    <row r="1535" spans="5:5" x14ac:dyDescent="0.2">
      <c r="E1535" s="164"/>
    </row>
    <row r="1536" spans="5:5" x14ac:dyDescent="0.2">
      <c r="E1536" s="164"/>
    </row>
    <row r="1537" spans="5:5" x14ac:dyDescent="0.2">
      <c r="E1537" s="164"/>
    </row>
    <row r="1538" spans="5:5" x14ac:dyDescent="0.2">
      <c r="E1538" s="164"/>
    </row>
    <row r="1539" spans="5:5" x14ac:dyDescent="0.2">
      <c r="E1539" s="164"/>
    </row>
    <row r="1540" spans="5:5" x14ac:dyDescent="0.2">
      <c r="E1540" s="164"/>
    </row>
    <row r="1541" spans="5:5" x14ac:dyDescent="0.2">
      <c r="E1541" s="164"/>
    </row>
    <row r="1542" spans="5:5" x14ac:dyDescent="0.2">
      <c r="E1542" s="164"/>
    </row>
    <row r="1543" spans="5:5" x14ac:dyDescent="0.2">
      <c r="E1543" s="164"/>
    </row>
    <row r="1544" spans="5:5" x14ac:dyDescent="0.2">
      <c r="E1544" s="164"/>
    </row>
    <row r="1545" spans="5:5" x14ac:dyDescent="0.2">
      <c r="E1545" s="164"/>
    </row>
    <row r="1546" spans="5:5" x14ac:dyDescent="0.2">
      <c r="E1546" s="164"/>
    </row>
    <row r="1547" spans="5:5" x14ac:dyDescent="0.2">
      <c r="E1547" s="164"/>
    </row>
    <row r="1548" spans="5:5" x14ac:dyDescent="0.2">
      <c r="E1548" s="164"/>
    </row>
    <row r="1549" spans="5:5" x14ac:dyDescent="0.2">
      <c r="E1549" s="164"/>
    </row>
    <row r="1550" spans="5:5" x14ac:dyDescent="0.2">
      <c r="E1550" s="164"/>
    </row>
    <row r="1551" spans="5:5" x14ac:dyDescent="0.2">
      <c r="E1551" s="164"/>
    </row>
    <row r="1552" spans="5:5" x14ac:dyDescent="0.2">
      <c r="E1552" s="164"/>
    </row>
    <row r="1553" spans="5:5" x14ac:dyDescent="0.2">
      <c r="E1553" s="164"/>
    </row>
    <row r="1554" spans="5:5" x14ac:dyDescent="0.2">
      <c r="E1554" s="164"/>
    </row>
    <row r="1555" spans="5:5" x14ac:dyDescent="0.2">
      <c r="E1555" s="164"/>
    </row>
    <row r="1556" spans="5:5" x14ac:dyDescent="0.2">
      <c r="E1556" s="164"/>
    </row>
    <row r="1557" spans="5:5" x14ac:dyDescent="0.2">
      <c r="E1557" s="164"/>
    </row>
    <row r="1558" spans="5:5" x14ac:dyDescent="0.2">
      <c r="E1558" s="164"/>
    </row>
    <row r="1559" spans="5:5" x14ac:dyDescent="0.2">
      <c r="E1559" s="164"/>
    </row>
    <row r="1560" spans="5:5" x14ac:dyDescent="0.2">
      <c r="E1560" s="164"/>
    </row>
    <row r="1561" spans="5:5" x14ac:dyDescent="0.2">
      <c r="E1561" s="164"/>
    </row>
    <row r="1562" spans="5:5" x14ac:dyDescent="0.2">
      <c r="E1562" s="164"/>
    </row>
    <row r="1563" spans="5:5" x14ac:dyDescent="0.2">
      <c r="E1563" s="164"/>
    </row>
    <row r="1564" spans="5:5" x14ac:dyDescent="0.2">
      <c r="E1564" s="164"/>
    </row>
    <row r="1565" spans="5:5" x14ac:dyDescent="0.2">
      <c r="E1565" s="164"/>
    </row>
    <row r="1566" spans="5:5" x14ac:dyDescent="0.2">
      <c r="E1566" s="164"/>
    </row>
    <row r="1567" spans="5:5" x14ac:dyDescent="0.2">
      <c r="E1567" s="164"/>
    </row>
    <row r="1568" spans="5:5" x14ac:dyDescent="0.2">
      <c r="E1568" s="164"/>
    </row>
    <row r="1569" spans="5:5" x14ac:dyDescent="0.2">
      <c r="E1569" s="164"/>
    </row>
    <row r="1570" spans="5:5" x14ac:dyDescent="0.2">
      <c r="E1570" s="164"/>
    </row>
    <row r="1571" spans="5:5" x14ac:dyDescent="0.2">
      <c r="E1571" s="164"/>
    </row>
    <row r="1572" spans="5:5" x14ac:dyDescent="0.2">
      <c r="E1572" s="164"/>
    </row>
    <row r="1573" spans="5:5" x14ac:dyDescent="0.2">
      <c r="E1573" s="164"/>
    </row>
    <row r="1574" spans="5:5" x14ac:dyDescent="0.2">
      <c r="E1574" s="164"/>
    </row>
    <row r="1575" spans="5:5" x14ac:dyDescent="0.2">
      <c r="E1575" s="164"/>
    </row>
    <row r="1576" spans="5:5" x14ac:dyDescent="0.2">
      <c r="E1576" s="164"/>
    </row>
    <row r="1577" spans="5:5" x14ac:dyDescent="0.2">
      <c r="E1577" s="164"/>
    </row>
    <row r="1578" spans="5:5" x14ac:dyDescent="0.2">
      <c r="E1578" s="164"/>
    </row>
    <row r="1579" spans="5:5" x14ac:dyDescent="0.2">
      <c r="E1579" s="164"/>
    </row>
    <row r="1580" spans="5:5" x14ac:dyDescent="0.2">
      <c r="E1580" s="164"/>
    </row>
    <row r="1581" spans="5:5" x14ac:dyDescent="0.2">
      <c r="E1581" s="164"/>
    </row>
    <row r="1582" spans="5:5" x14ac:dyDescent="0.2">
      <c r="E1582" s="164"/>
    </row>
    <row r="1583" spans="5:5" x14ac:dyDescent="0.2">
      <c r="E1583" s="164"/>
    </row>
    <row r="1584" spans="5:5" x14ac:dyDescent="0.2">
      <c r="E1584" s="164"/>
    </row>
    <row r="1585" spans="5:5" x14ac:dyDescent="0.2">
      <c r="E1585" s="164"/>
    </row>
    <row r="1586" spans="5:5" x14ac:dyDescent="0.2">
      <c r="E1586" s="164"/>
    </row>
    <row r="1587" spans="5:5" x14ac:dyDescent="0.2">
      <c r="E1587" s="164"/>
    </row>
    <row r="1588" spans="5:5" x14ac:dyDescent="0.2">
      <c r="E1588" s="164"/>
    </row>
    <row r="1589" spans="5:5" x14ac:dyDescent="0.2">
      <c r="E1589" s="164"/>
    </row>
    <row r="1590" spans="5:5" x14ac:dyDescent="0.2">
      <c r="E1590" s="164"/>
    </row>
    <row r="1591" spans="5:5" x14ac:dyDescent="0.2">
      <c r="E1591" s="164"/>
    </row>
    <row r="1592" spans="5:5" x14ac:dyDescent="0.2">
      <c r="E1592" s="164"/>
    </row>
    <row r="1593" spans="5:5" x14ac:dyDescent="0.2">
      <c r="E1593" s="164"/>
    </row>
    <row r="1594" spans="5:5" x14ac:dyDescent="0.2">
      <c r="E1594" s="164"/>
    </row>
    <row r="1595" spans="5:5" x14ac:dyDescent="0.2">
      <c r="E1595" s="164"/>
    </row>
    <row r="1596" spans="5:5" x14ac:dyDescent="0.2">
      <c r="E1596" s="164"/>
    </row>
    <row r="1597" spans="5:5" x14ac:dyDescent="0.2">
      <c r="E1597" s="164"/>
    </row>
    <row r="1598" spans="5:5" x14ac:dyDescent="0.2">
      <c r="E1598" s="164"/>
    </row>
    <row r="1599" spans="5:5" x14ac:dyDescent="0.2">
      <c r="E1599" s="164"/>
    </row>
    <row r="1600" spans="5:5" x14ac:dyDescent="0.2">
      <c r="E1600" s="164"/>
    </row>
    <row r="1601" spans="5:5" x14ac:dyDescent="0.2">
      <c r="E1601" s="164"/>
    </row>
    <row r="1602" spans="5:5" x14ac:dyDescent="0.2">
      <c r="E1602" s="164"/>
    </row>
    <row r="1603" spans="5:5" x14ac:dyDescent="0.2">
      <c r="E1603" s="164"/>
    </row>
    <row r="1604" spans="5:5" x14ac:dyDescent="0.2">
      <c r="E1604" s="164"/>
    </row>
    <row r="1605" spans="5:5" x14ac:dyDescent="0.2">
      <c r="E1605" s="164"/>
    </row>
    <row r="1606" spans="5:5" x14ac:dyDescent="0.2">
      <c r="E1606" s="164"/>
    </row>
    <row r="1607" spans="5:5" x14ac:dyDescent="0.2">
      <c r="E1607" s="164"/>
    </row>
    <row r="1608" spans="5:5" x14ac:dyDescent="0.2">
      <c r="E1608" s="164"/>
    </row>
    <row r="1609" spans="5:5" x14ac:dyDescent="0.2">
      <c r="E1609" s="164"/>
    </row>
    <row r="1610" spans="5:5" x14ac:dyDescent="0.2">
      <c r="E1610" s="164"/>
    </row>
    <row r="1611" spans="5:5" x14ac:dyDescent="0.2">
      <c r="E1611" s="164"/>
    </row>
    <row r="1612" spans="5:5" x14ac:dyDescent="0.2">
      <c r="E1612" s="164"/>
    </row>
    <row r="1613" spans="5:5" x14ac:dyDescent="0.2">
      <c r="E1613" s="164"/>
    </row>
    <row r="1614" spans="5:5" x14ac:dyDescent="0.2">
      <c r="E1614" s="164"/>
    </row>
    <row r="1615" spans="5:5" x14ac:dyDescent="0.2">
      <c r="E1615" s="164"/>
    </row>
    <row r="1616" spans="5:5" x14ac:dyDescent="0.2">
      <c r="E1616" s="164"/>
    </row>
    <row r="1617" spans="5:5" x14ac:dyDescent="0.2">
      <c r="E1617" s="164"/>
    </row>
    <row r="1618" spans="5:5" x14ac:dyDescent="0.2">
      <c r="E1618" s="164"/>
    </row>
    <row r="1619" spans="5:5" x14ac:dyDescent="0.2">
      <c r="E1619" s="164"/>
    </row>
    <row r="1620" spans="5:5" x14ac:dyDescent="0.2">
      <c r="E1620" s="164"/>
    </row>
    <row r="1621" spans="5:5" x14ac:dyDescent="0.2">
      <c r="E1621" s="164"/>
    </row>
    <row r="1622" spans="5:5" x14ac:dyDescent="0.2">
      <c r="E1622" s="164"/>
    </row>
    <row r="1623" spans="5:5" x14ac:dyDescent="0.2">
      <c r="E1623" s="164"/>
    </row>
    <row r="1624" spans="5:5" x14ac:dyDescent="0.2">
      <c r="E1624" s="164"/>
    </row>
    <row r="1625" spans="5:5" x14ac:dyDescent="0.2">
      <c r="E1625" s="164"/>
    </row>
    <row r="1626" spans="5:5" x14ac:dyDescent="0.2">
      <c r="E1626" s="164"/>
    </row>
    <row r="1627" spans="5:5" x14ac:dyDescent="0.2">
      <c r="E1627" s="164"/>
    </row>
    <row r="1628" spans="5:5" x14ac:dyDescent="0.2">
      <c r="E1628" s="164"/>
    </row>
    <row r="1629" spans="5:5" x14ac:dyDescent="0.2">
      <c r="E1629" s="164"/>
    </row>
    <row r="1630" spans="5:5" x14ac:dyDescent="0.2">
      <c r="E1630" s="164"/>
    </row>
    <row r="1631" spans="5:5" x14ac:dyDescent="0.2">
      <c r="E1631" s="164"/>
    </row>
    <row r="1632" spans="5:5" x14ac:dyDescent="0.2">
      <c r="E1632" s="164"/>
    </row>
    <row r="1633" spans="5:5" x14ac:dyDescent="0.2">
      <c r="E1633" s="164"/>
    </row>
    <row r="1634" spans="5:5" x14ac:dyDescent="0.2">
      <c r="E1634" s="164"/>
    </row>
    <row r="1635" spans="5:5" x14ac:dyDescent="0.2">
      <c r="E1635" s="164"/>
    </row>
    <row r="1636" spans="5:5" x14ac:dyDescent="0.2">
      <c r="E1636" s="164"/>
    </row>
    <row r="1637" spans="5:5" x14ac:dyDescent="0.2">
      <c r="E1637" s="164"/>
    </row>
    <row r="1638" spans="5:5" x14ac:dyDescent="0.2">
      <c r="E1638" s="164"/>
    </row>
    <row r="1639" spans="5:5" x14ac:dyDescent="0.2">
      <c r="E1639" s="164"/>
    </row>
    <row r="1640" spans="5:5" x14ac:dyDescent="0.2">
      <c r="E1640" s="164"/>
    </row>
    <row r="1641" spans="5:5" x14ac:dyDescent="0.2">
      <c r="E1641" s="164"/>
    </row>
    <row r="1642" spans="5:5" x14ac:dyDescent="0.2">
      <c r="E1642" s="164"/>
    </row>
    <row r="1643" spans="5:5" x14ac:dyDescent="0.2">
      <c r="E1643" s="164"/>
    </row>
    <row r="1644" spans="5:5" x14ac:dyDescent="0.2">
      <c r="E1644" s="164"/>
    </row>
    <row r="1645" spans="5:5" x14ac:dyDescent="0.2">
      <c r="E1645" s="164"/>
    </row>
    <row r="1646" spans="5:5" x14ac:dyDescent="0.2">
      <c r="E1646" s="164"/>
    </row>
    <row r="1647" spans="5:5" x14ac:dyDescent="0.2">
      <c r="E1647" s="164"/>
    </row>
    <row r="1648" spans="5:5" x14ac:dyDescent="0.2">
      <c r="E1648" s="164"/>
    </row>
    <row r="1649" spans="5:5" x14ac:dyDescent="0.2">
      <c r="E1649" s="164"/>
    </row>
    <row r="1650" spans="5:5" x14ac:dyDescent="0.2">
      <c r="E1650" s="164"/>
    </row>
    <row r="1651" spans="5:5" x14ac:dyDescent="0.2">
      <c r="E1651" s="164"/>
    </row>
    <row r="1652" spans="5:5" x14ac:dyDescent="0.2">
      <c r="E1652" s="164"/>
    </row>
    <row r="1653" spans="5:5" x14ac:dyDescent="0.2">
      <c r="E1653" s="164"/>
    </row>
    <row r="1654" spans="5:5" x14ac:dyDescent="0.2">
      <c r="E1654" s="164"/>
    </row>
    <row r="1655" spans="5:5" x14ac:dyDescent="0.2">
      <c r="E1655" s="164"/>
    </row>
    <row r="1656" spans="5:5" x14ac:dyDescent="0.2">
      <c r="E1656" s="164"/>
    </row>
    <row r="1657" spans="5:5" x14ac:dyDescent="0.2">
      <c r="E1657" s="164"/>
    </row>
    <row r="1658" spans="5:5" x14ac:dyDescent="0.2">
      <c r="E1658" s="164"/>
    </row>
    <row r="1659" spans="5:5" x14ac:dyDescent="0.2">
      <c r="E1659" s="164"/>
    </row>
    <row r="1660" spans="5:5" x14ac:dyDescent="0.2">
      <c r="E1660" s="164"/>
    </row>
    <row r="1661" spans="5:5" x14ac:dyDescent="0.2">
      <c r="E1661" s="164"/>
    </row>
    <row r="1662" spans="5:5" x14ac:dyDescent="0.2">
      <c r="E1662" s="164"/>
    </row>
    <row r="1663" spans="5:5" x14ac:dyDescent="0.2">
      <c r="E1663" s="164"/>
    </row>
    <row r="1664" spans="5:5" x14ac:dyDescent="0.2">
      <c r="E1664" s="164"/>
    </row>
    <row r="1665" spans="5:5" x14ac:dyDescent="0.2">
      <c r="E1665" s="164"/>
    </row>
    <row r="1666" spans="5:5" x14ac:dyDescent="0.2">
      <c r="E1666" s="164"/>
    </row>
    <row r="1667" spans="5:5" x14ac:dyDescent="0.2">
      <c r="E1667" s="164"/>
    </row>
    <row r="1668" spans="5:5" x14ac:dyDescent="0.2">
      <c r="E1668" s="164"/>
    </row>
    <row r="1669" spans="5:5" x14ac:dyDescent="0.2">
      <c r="E1669" s="164"/>
    </row>
    <row r="1670" spans="5:5" x14ac:dyDescent="0.2">
      <c r="E1670" s="164"/>
    </row>
    <row r="1671" spans="5:5" x14ac:dyDescent="0.2">
      <c r="E1671" s="164"/>
    </row>
    <row r="1672" spans="5:5" x14ac:dyDescent="0.2">
      <c r="E1672" s="164"/>
    </row>
    <row r="1673" spans="5:5" x14ac:dyDescent="0.2">
      <c r="E1673" s="164"/>
    </row>
    <row r="1674" spans="5:5" x14ac:dyDescent="0.2">
      <c r="E1674" s="164"/>
    </row>
    <row r="1675" spans="5:5" x14ac:dyDescent="0.2">
      <c r="E1675" s="164"/>
    </row>
    <row r="1676" spans="5:5" x14ac:dyDescent="0.2">
      <c r="E1676" s="164"/>
    </row>
    <row r="1677" spans="5:5" x14ac:dyDescent="0.2">
      <c r="E1677" s="164"/>
    </row>
    <row r="1678" spans="5:5" x14ac:dyDescent="0.2">
      <c r="E1678" s="164"/>
    </row>
    <row r="1679" spans="5:5" x14ac:dyDescent="0.2">
      <c r="E1679" s="164"/>
    </row>
    <row r="1680" spans="5:5" x14ac:dyDescent="0.2">
      <c r="E1680" s="164"/>
    </row>
    <row r="1681" spans="5:5" x14ac:dyDescent="0.2">
      <c r="E1681" s="164"/>
    </row>
    <row r="1682" spans="5:5" x14ac:dyDescent="0.2">
      <c r="E1682" s="164"/>
    </row>
    <row r="1683" spans="5:5" x14ac:dyDescent="0.2">
      <c r="E1683" s="164"/>
    </row>
    <row r="1684" spans="5:5" x14ac:dyDescent="0.2">
      <c r="E1684" s="164"/>
    </row>
    <row r="1685" spans="5:5" x14ac:dyDescent="0.2">
      <c r="E1685" s="164"/>
    </row>
    <row r="1686" spans="5:5" x14ac:dyDescent="0.2">
      <c r="E1686" s="164"/>
    </row>
    <row r="1687" spans="5:5" x14ac:dyDescent="0.2">
      <c r="E1687" s="164"/>
    </row>
    <row r="1688" spans="5:5" x14ac:dyDescent="0.2">
      <c r="E1688" s="164"/>
    </row>
    <row r="1689" spans="5:5" x14ac:dyDescent="0.2">
      <c r="E1689" s="164"/>
    </row>
    <row r="1690" spans="5:5" x14ac:dyDescent="0.2">
      <c r="E1690" s="164"/>
    </row>
    <row r="1691" spans="5:5" x14ac:dyDescent="0.2">
      <c r="E1691" s="164"/>
    </row>
    <row r="1692" spans="5:5" x14ac:dyDescent="0.2">
      <c r="E1692" s="164"/>
    </row>
    <row r="1693" spans="5:5" x14ac:dyDescent="0.2">
      <c r="E1693" s="164"/>
    </row>
    <row r="1694" spans="5:5" x14ac:dyDescent="0.2">
      <c r="E1694" s="164"/>
    </row>
    <row r="1695" spans="5:5" x14ac:dyDescent="0.2">
      <c r="E1695" s="164"/>
    </row>
    <row r="1696" spans="5:5" x14ac:dyDescent="0.2">
      <c r="E1696" s="164"/>
    </row>
    <row r="1697" spans="5:5" x14ac:dyDescent="0.2">
      <c r="E1697" s="164"/>
    </row>
    <row r="1698" spans="5:5" x14ac:dyDescent="0.2">
      <c r="E1698" s="164"/>
    </row>
    <row r="1699" spans="5:5" x14ac:dyDescent="0.2">
      <c r="E1699" s="164"/>
    </row>
    <row r="1700" spans="5:5" x14ac:dyDescent="0.2">
      <c r="E1700" s="164"/>
    </row>
    <row r="1701" spans="5:5" x14ac:dyDescent="0.2">
      <c r="E1701" s="164"/>
    </row>
    <row r="1702" spans="5:5" x14ac:dyDescent="0.2">
      <c r="E1702" s="164"/>
    </row>
    <row r="1703" spans="5:5" x14ac:dyDescent="0.2">
      <c r="E1703" s="164"/>
    </row>
    <row r="1704" spans="5:5" x14ac:dyDescent="0.2">
      <c r="E1704" s="164"/>
    </row>
    <row r="1705" spans="5:5" x14ac:dyDescent="0.2">
      <c r="E1705" s="164"/>
    </row>
    <row r="1706" spans="5:5" x14ac:dyDescent="0.2">
      <c r="E1706" s="164"/>
    </row>
    <row r="1707" spans="5:5" x14ac:dyDescent="0.2">
      <c r="E1707" s="164"/>
    </row>
    <row r="1708" spans="5:5" x14ac:dyDescent="0.2">
      <c r="E1708" s="164"/>
    </row>
    <row r="1709" spans="5:5" x14ac:dyDescent="0.2">
      <c r="E1709" s="164"/>
    </row>
  </sheetData>
  <mergeCells count="1">
    <mergeCell ref="A1:E1"/>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E110"/>
  <sheetViews>
    <sheetView topLeftCell="A79" zoomScale="70" zoomScaleNormal="70" workbookViewId="0">
      <selection activeCell="C57" sqref="C57"/>
    </sheetView>
  </sheetViews>
  <sheetFormatPr defaultRowHeight="15.75" x14ac:dyDescent="0.25"/>
  <cols>
    <col min="1" max="1" width="12.125" customWidth="1"/>
    <col min="2" max="2" width="17.625" customWidth="1"/>
    <col min="3" max="3" width="29.875" customWidth="1"/>
    <col min="4" max="4" width="38.625" customWidth="1"/>
    <col min="5" max="5" width="90.125" customWidth="1"/>
  </cols>
  <sheetData>
    <row r="1" spans="1:5" ht="22.35" customHeight="1" x14ac:dyDescent="0.25">
      <c r="A1" s="1744" t="s">
        <v>1951</v>
      </c>
      <c r="B1" s="1744"/>
      <c r="C1" s="1744"/>
      <c r="D1" s="1744"/>
      <c r="E1" s="1745"/>
    </row>
    <row r="2" spans="1:5" ht="22.35" customHeight="1" x14ac:dyDescent="0.25">
      <c r="A2" s="390" t="s">
        <v>696</v>
      </c>
      <c r="B2" s="390" t="s">
        <v>7</v>
      </c>
      <c r="C2" s="390" t="s">
        <v>197</v>
      </c>
      <c r="D2" s="413" t="s">
        <v>4</v>
      </c>
      <c r="E2" s="414" t="s">
        <v>198</v>
      </c>
    </row>
    <row r="3" spans="1:5" ht="22.35" customHeight="1" x14ac:dyDescent="0.25">
      <c r="A3" s="425"/>
      <c r="B3" s="424"/>
      <c r="C3" s="426" t="s">
        <v>697</v>
      </c>
      <c r="D3" s="427"/>
      <c r="E3" s="428"/>
    </row>
    <row r="4" spans="1:5" s="432" customFormat="1" ht="22.35" customHeight="1" x14ac:dyDescent="0.25">
      <c r="A4" s="429" t="s">
        <v>698</v>
      </c>
      <c r="B4" s="401" t="s">
        <v>9</v>
      </c>
      <c r="C4" s="431" t="s">
        <v>1974</v>
      </c>
      <c r="D4" s="409" t="s">
        <v>700</v>
      </c>
      <c r="E4" s="430" t="s">
        <v>1975</v>
      </c>
    </row>
    <row r="5" spans="1:5" s="432" customFormat="1" ht="22.35" customHeight="1" x14ac:dyDescent="0.25">
      <c r="A5" s="429" t="s">
        <v>701</v>
      </c>
      <c r="B5" s="401" t="s">
        <v>9</v>
      </c>
      <c r="C5" s="431" t="s">
        <v>1974</v>
      </c>
      <c r="D5" s="409" t="s">
        <v>700</v>
      </c>
      <c r="E5" s="430" t="s">
        <v>1975</v>
      </c>
    </row>
    <row r="6" spans="1:5" ht="22.35" customHeight="1" x14ac:dyDescent="0.25">
      <c r="A6" s="401" t="s">
        <v>702</v>
      </c>
      <c r="B6" s="401" t="s">
        <v>9</v>
      </c>
      <c r="C6" s="401" t="s">
        <v>703</v>
      </c>
      <c r="D6" s="409" t="s">
        <v>700</v>
      </c>
      <c r="E6" s="402" t="s">
        <v>704</v>
      </c>
    </row>
    <row r="7" spans="1:5" ht="22.35" customHeight="1" x14ac:dyDescent="0.25">
      <c r="A7" s="401" t="s">
        <v>705</v>
      </c>
      <c r="B7" s="401" t="s">
        <v>9</v>
      </c>
      <c r="C7" s="401" t="s">
        <v>703</v>
      </c>
      <c r="D7" s="409" t="s">
        <v>700</v>
      </c>
      <c r="E7" s="402" t="s">
        <v>704</v>
      </c>
    </row>
    <row r="8" spans="1:5" ht="22.35" customHeight="1" x14ac:dyDescent="0.25">
      <c r="A8" s="401" t="s">
        <v>706</v>
      </c>
      <c r="B8" s="401" t="s">
        <v>9</v>
      </c>
      <c r="C8" s="401" t="s">
        <v>707</v>
      </c>
      <c r="D8" s="409" t="s">
        <v>700</v>
      </c>
      <c r="E8" s="402" t="s">
        <v>708</v>
      </c>
    </row>
    <row r="9" spans="1:5" ht="22.35" customHeight="1" x14ac:dyDescent="0.25">
      <c r="A9" s="401" t="s">
        <v>709</v>
      </c>
      <c r="B9" s="401" t="s">
        <v>9</v>
      </c>
      <c r="C9" s="401" t="s">
        <v>707</v>
      </c>
      <c r="D9" s="409" t="s">
        <v>700</v>
      </c>
      <c r="E9" s="402" t="s">
        <v>708</v>
      </c>
    </row>
    <row r="10" spans="1:5" ht="30" customHeight="1" x14ac:dyDescent="0.25">
      <c r="A10" s="396" t="s">
        <v>710</v>
      </c>
      <c r="B10" s="396" t="s">
        <v>9</v>
      </c>
      <c r="C10" s="393" t="s">
        <v>712</v>
      </c>
      <c r="D10" s="410" t="s">
        <v>713</v>
      </c>
      <c r="E10" s="394" t="s">
        <v>714</v>
      </c>
    </row>
    <row r="11" spans="1:5" ht="36" customHeight="1" x14ac:dyDescent="0.25">
      <c r="A11" s="396" t="s">
        <v>749</v>
      </c>
      <c r="B11" s="396" t="s">
        <v>9</v>
      </c>
      <c r="C11" s="393" t="s">
        <v>712</v>
      </c>
      <c r="D11" s="410" t="s">
        <v>713</v>
      </c>
      <c r="E11" s="394" t="s">
        <v>714</v>
      </c>
    </row>
    <row r="12" spans="1:5" ht="22.35" customHeight="1" x14ac:dyDescent="0.25">
      <c r="A12" s="401" t="s">
        <v>715</v>
      </c>
      <c r="B12" s="401" t="s">
        <v>9</v>
      </c>
      <c r="C12" s="401" t="s">
        <v>716</v>
      </c>
      <c r="D12" s="409" t="s">
        <v>700</v>
      </c>
      <c r="E12" s="402" t="s">
        <v>717</v>
      </c>
    </row>
    <row r="13" spans="1:5" ht="22.35" customHeight="1" x14ac:dyDescent="0.25">
      <c r="A13" s="401" t="s">
        <v>718</v>
      </c>
      <c r="B13" s="401" t="s">
        <v>9</v>
      </c>
      <c r="C13" s="401" t="s">
        <v>716</v>
      </c>
      <c r="D13" s="409" t="s">
        <v>700</v>
      </c>
      <c r="E13" s="402" t="s">
        <v>717</v>
      </c>
    </row>
    <row r="14" spans="1:5" ht="22.35" customHeight="1" x14ac:dyDescent="0.25">
      <c r="A14" s="401" t="s">
        <v>719</v>
      </c>
      <c r="B14" s="401" t="s">
        <v>9</v>
      </c>
      <c r="C14" s="401" t="s">
        <v>720</v>
      </c>
      <c r="D14" s="409" t="s">
        <v>700</v>
      </c>
      <c r="E14" s="402" t="s">
        <v>721</v>
      </c>
    </row>
    <row r="15" spans="1:5" ht="22.35" customHeight="1" x14ac:dyDescent="0.25">
      <c r="A15" s="401" t="s">
        <v>722</v>
      </c>
      <c r="B15" s="401" t="s">
        <v>9</v>
      </c>
      <c r="C15" s="401" t="s">
        <v>720</v>
      </c>
      <c r="D15" s="409" t="s">
        <v>700</v>
      </c>
      <c r="E15" s="402" t="s">
        <v>721</v>
      </c>
    </row>
    <row r="16" spans="1:5" ht="22.35" customHeight="1" x14ac:dyDescent="0.25">
      <c r="A16" s="401" t="s">
        <v>723</v>
      </c>
      <c r="B16" s="401" t="s">
        <v>9</v>
      </c>
      <c r="C16" s="401" t="s">
        <v>724</v>
      </c>
      <c r="D16" s="409" t="s">
        <v>725</v>
      </c>
      <c r="E16" s="402" t="s">
        <v>726</v>
      </c>
    </row>
    <row r="17" spans="1:5" ht="22.35" customHeight="1" x14ac:dyDescent="0.25">
      <c r="A17" s="401" t="s">
        <v>727</v>
      </c>
      <c r="B17" s="401" t="s">
        <v>9</v>
      </c>
      <c r="C17" s="401" t="s">
        <v>724</v>
      </c>
      <c r="D17" s="409" t="s">
        <v>725</v>
      </c>
      <c r="E17" s="402" t="s">
        <v>726</v>
      </c>
    </row>
    <row r="18" spans="1:5" ht="22.35" customHeight="1" x14ac:dyDescent="0.25">
      <c r="A18" s="401" t="s">
        <v>728</v>
      </c>
      <c r="B18" s="401" t="s">
        <v>9</v>
      </c>
      <c r="C18" s="401" t="s">
        <v>729</v>
      </c>
      <c r="D18" s="409" t="s">
        <v>725</v>
      </c>
      <c r="E18" s="402" t="s">
        <v>730</v>
      </c>
    </row>
    <row r="19" spans="1:5" ht="22.35" customHeight="1" x14ac:dyDescent="0.25">
      <c r="A19" s="401" t="s">
        <v>731</v>
      </c>
      <c r="B19" s="401" t="s">
        <v>9</v>
      </c>
      <c r="C19" s="401" t="s">
        <v>732</v>
      </c>
      <c r="D19" s="409" t="s">
        <v>725</v>
      </c>
      <c r="E19" s="402" t="s">
        <v>733</v>
      </c>
    </row>
    <row r="20" spans="1:5" ht="22.35" customHeight="1" x14ac:dyDescent="0.25">
      <c r="A20" s="401" t="s">
        <v>734</v>
      </c>
      <c r="B20" s="401" t="s">
        <v>9</v>
      </c>
      <c r="C20" s="401" t="s">
        <v>735</v>
      </c>
      <c r="D20" s="409" t="s">
        <v>725</v>
      </c>
      <c r="E20" s="402" t="s">
        <v>736</v>
      </c>
    </row>
    <row r="21" spans="1:5" ht="22.35" customHeight="1" x14ac:dyDescent="0.25">
      <c r="A21" s="401" t="s">
        <v>737</v>
      </c>
      <c r="B21" s="401" t="s">
        <v>9</v>
      </c>
      <c r="C21" s="401" t="s">
        <v>738</v>
      </c>
      <c r="D21" s="409" t="s">
        <v>725</v>
      </c>
      <c r="E21" s="402" t="s">
        <v>739</v>
      </c>
    </row>
    <row r="22" spans="1:5" ht="22.35" customHeight="1" x14ac:dyDescent="0.25">
      <c r="A22" s="401" t="s">
        <v>740</v>
      </c>
      <c r="B22" s="401" t="s">
        <v>9</v>
      </c>
      <c r="C22" s="401" t="s">
        <v>741</v>
      </c>
      <c r="D22" s="409" t="s">
        <v>742</v>
      </c>
      <c r="E22" s="402" t="s">
        <v>743</v>
      </c>
    </row>
    <row r="23" spans="1:5" ht="22.35" customHeight="1" x14ac:dyDescent="0.25">
      <c r="A23" s="401" t="s">
        <v>744</v>
      </c>
      <c r="B23" s="401" t="s">
        <v>9</v>
      </c>
      <c r="C23" s="401" t="s">
        <v>741</v>
      </c>
      <c r="D23" s="409" t="s">
        <v>742</v>
      </c>
      <c r="E23" s="402" t="s">
        <v>743</v>
      </c>
    </row>
    <row r="24" spans="1:5" ht="22.35" customHeight="1" x14ac:dyDescent="0.25">
      <c r="A24" s="401" t="s">
        <v>745</v>
      </c>
      <c r="B24" s="401" t="s">
        <v>9</v>
      </c>
      <c r="C24" s="401" t="s">
        <v>746</v>
      </c>
      <c r="D24" s="409" t="s">
        <v>742</v>
      </c>
      <c r="E24" s="402" t="s">
        <v>747</v>
      </c>
    </row>
    <row r="25" spans="1:5" ht="22.35" customHeight="1" x14ac:dyDescent="0.25">
      <c r="A25" s="401" t="s">
        <v>748</v>
      </c>
      <c r="B25" s="401" t="s">
        <v>9</v>
      </c>
      <c r="C25" s="401" t="s">
        <v>746</v>
      </c>
      <c r="D25" s="409" t="s">
        <v>742</v>
      </c>
      <c r="E25" s="402" t="s">
        <v>747</v>
      </c>
    </row>
    <row r="26" spans="1:5" ht="22.35" customHeight="1" x14ac:dyDescent="0.25">
      <c r="A26" s="396" t="s">
        <v>774</v>
      </c>
      <c r="B26" s="396" t="s">
        <v>9</v>
      </c>
      <c r="C26" s="393" t="s">
        <v>750</v>
      </c>
      <c r="D26" s="423" t="s">
        <v>713</v>
      </c>
      <c r="E26" s="395" t="s">
        <v>751</v>
      </c>
    </row>
    <row r="27" spans="1:5" ht="22.35" customHeight="1" x14ac:dyDescent="0.25">
      <c r="A27" s="396" t="s">
        <v>791</v>
      </c>
      <c r="B27" s="396" t="s">
        <v>9</v>
      </c>
      <c r="C27" s="393" t="s">
        <v>750</v>
      </c>
      <c r="D27" s="423" t="s">
        <v>713</v>
      </c>
      <c r="E27" s="395" t="s">
        <v>751</v>
      </c>
    </row>
    <row r="28" spans="1:5" ht="22.35" customHeight="1" x14ac:dyDescent="0.25">
      <c r="A28" s="401" t="s">
        <v>752</v>
      </c>
      <c r="B28" s="401" t="s">
        <v>9</v>
      </c>
      <c r="C28" s="401" t="s">
        <v>753</v>
      </c>
      <c r="D28" s="409" t="s">
        <v>742</v>
      </c>
      <c r="E28" s="402" t="s">
        <v>754</v>
      </c>
    </row>
    <row r="29" spans="1:5" ht="22.35" customHeight="1" x14ac:dyDescent="0.25">
      <c r="A29" s="401" t="s">
        <v>755</v>
      </c>
      <c r="B29" s="401" t="s">
        <v>9</v>
      </c>
      <c r="C29" s="401" t="s">
        <v>753</v>
      </c>
      <c r="D29" s="409" t="s">
        <v>742</v>
      </c>
      <c r="E29" s="402" t="s">
        <v>754</v>
      </c>
    </row>
    <row r="30" spans="1:5" ht="22.35" customHeight="1" x14ac:dyDescent="0.25">
      <c r="A30" s="401" t="s">
        <v>756</v>
      </c>
      <c r="B30" s="401" t="s">
        <v>9</v>
      </c>
      <c r="C30" s="401" t="s">
        <v>757</v>
      </c>
      <c r="D30" s="409" t="s">
        <v>742</v>
      </c>
      <c r="E30" s="402" t="s">
        <v>758</v>
      </c>
    </row>
    <row r="31" spans="1:5" ht="22.35" customHeight="1" x14ac:dyDescent="0.25">
      <c r="A31" s="401" t="s">
        <v>759</v>
      </c>
      <c r="B31" s="401" t="s">
        <v>9</v>
      </c>
      <c r="C31" s="401" t="s">
        <v>757</v>
      </c>
      <c r="D31" s="409" t="s">
        <v>742</v>
      </c>
      <c r="E31" s="402" t="s">
        <v>758</v>
      </c>
    </row>
    <row r="32" spans="1:5" ht="22.35" customHeight="1" x14ac:dyDescent="0.25">
      <c r="A32" s="401" t="s">
        <v>760</v>
      </c>
      <c r="B32" s="401" t="s">
        <v>9</v>
      </c>
      <c r="C32" s="401" t="s">
        <v>761</v>
      </c>
      <c r="D32" s="409" t="s">
        <v>742</v>
      </c>
      <c r="E32" s="402" t="s">
        <v>762</v>
      </c>
    </row>
    <row r="33" spans="1:5" ht="22.35" customHeight="1" x14ac:dyDescent="0.25">
      <c r="A33" s="401" t="s">
        <v>763</v>
      </c>
      <c r="B33" s="401" t="s">
        <v>9</v>
      </c>
      <c r="C33" s="401" t="s">
        <v>761</v>
      </c>
      <c r="D33" s="409" t="s">
        <v>742</v>
      </c>
      <c r="E33" s="402" t="s">
        <v>762</v>
      </c>
    </row>
    <row r="34" spans="1:5" ht="22.35" customHeight="1" x14ac:dyDescent="0.25">
      <c r="A34" s="401" t="s">
        <v>764</v>
      </c>
      <c r="B34" s="401" t="s">
        <v>9</v>
      </c>
      <c r="C34" s="401" t="s">
        <v>765</v>
      </c>
      <c r="D34" s="409" t="s">
        <v>742</v>
      </c>
      <c r="E34" s="402" t="s">
        <v>766</v>
      </c>
    </row>
    <row r="35" spans="1:5" ht="22.35" customHeight="1" x14ac:dyDescent="0.25">
      <c r="A35" s="401" t="s">
        <v>767</v>
      </c>
      <c r="B35" s="401" t="s">
        <v>9</v>
      </c>
      <c r="C35" s="401" t="s">
        <v>765</v>
      </c>
      <c r="D35" s="409" t="s">
        <v>742</v>
      </c>
      <c r="E35" s="402" t="s">
        <v>766</v>
      </c>
    </row>
    <row r="36" spans="1:5" ht="22.35" customHeight="1" x14ac:dyDescent="0.25">
      <c r="A36" s="401" t="s">
        <v>768</v>
      </c>
      <c r="B36" s="401" t="s">
        <v>9</v>
      </c>
      <c r="C36" s="401" t="s">
        <v>769</v>
      </c>
      <c r="D36" s="409" t="s">
        <v>742</v>
      </c>
      <c r="E36" s="402" t="s">
        <v>770</v>
      </c>
    </row>
    <row r="37" spans="1:5" ht="22.35" customHeight="1" x14ac:dyDescent="0.25">
      <c r="A37" s="401" t="s">
        <v>771</v>
      </c>
      <c r="B37" s="401" t="s">
        <v>9</v>
      </c>
      <c r="C37" s="401" t="s">
        <v>772</v>
      </c>
      <c r="D37" s="409" t="s">
        <v>742</v>
      </c>
      <c r="E37" s="402" t="s">
        <v>773</v>
      </c>
    </row>
    <row r="38" spans="1:5" ht="22.35" customHeight="1" x14ac:dyDescent="0.25">
      <c r="A38" s="396" t="s">
        <v>1952</v>
      </c>
      <c r="B38" s="396" t="s">
        <v>9</v>
      </c>
      <c r="C38" s="396" t="s">
        <v>775</v>
      </c>
      <c r="D38" s="423" t="s">
        <v>713</v>
      </c>
      <c r="E38" s="397" t="s">
        <v>776</v>
      </c>
    </row>
    <row r="39" spans="1:5" ht="22.35" customHeight="1" x14ac:dyDescent="0.25">
      <c r="A39" s="396" t="s">
        <v>1953</v>
      </c>
      <c r="B39" s="396" t="s">
        <v>9</v>
      </c>
      <c r="C39" s="396" t="s">
        <v>775</v>
      </c>
      <c r="D39" s="423" t="s">
        <v>713</v>
      </c>
      <c r="E39" s="397" t="s">
        <v>776</v>
      </c>
    </row>
    <row r="40" spans="1:5" ht="22.35" customHeight="1" x14ac:dyDescent="0.25">
      <c r="A40" s="401" t="s">
        <v>1981</v>
      </c>
      <c r="B40" s="401" t="s">
        <v>9</v>
      </c>
      <c r="C40" s="401" t="s">
        <v>778</v>
      </c>
      <c r="D40" s="409" t="s">
        <v>700</v>
      </c>
      <c r="E40" s="402" t="s">
        <v>779</v>
      </c>
    </row>
    <row r="41" spans="1:5" ht="22.35" customHeight="1" x14ac:dyDescent="0.25">
      <c r="A41" s="401" t="s">
        <v>1982</v>
      </c>
      <c r="B41" s="401" t="s">
        <v>9</v>
      </c>
      <c r="C41" s="401" t="s">
        <v>778</v>
      </c>
      <c r="D41" s="409" t="s">
        <v>700</v>
      </c>
      <c r="E41" s="402" t="s">
        <v>779</v>
      </c>
    </row>
    <row r="42" spans="1:5" ht="22.35" customHeight="1" x14ac:dyDescent="0.25">
      <c r="A42" s="401" t="s">
        <v>777</v>
      </c>
      <c r="B42" s="401" t="s">
        <v>9</v>
      </c>
      <c r="C42" s="401" t="s">
        <v>782</v>
      </c>
      <c r="D42" s="409" t="s">
        <v>700</v>
      </c>
      <c r="E42" s="402" t="s">
        <v>783</v>
      </c>
    </row>
    <row r="43" spans="1:5" ht="22.35" customHeight="1" x14ac:dyDescent="0.25">
      <c r="A43" s="401" t="s">
        <v>780</v>
      </c>
      <c r="B43" s="401" t="s">
        <v>9</v>
      </c>
      <c r="C43" s="401" t="s">
        <v>782</v>
      </c>
      <c r="D43" s="409" t="s">
        <v>700</v>
      </c>
      <c r="E43" s="402" t="s">
        <v>783</v>
      </c>
    </row>
    <row r="44" spans="1:5" ht="22.35" customHeight="1" x14ac:dyDescent="0.25">
      <c r="A44" s="401" t="s">
        <v>781</v>
      </c>
      <c r="B44" s="401" t="s">
        <v>9</v>
      </c>
      <c r="C44" s="401" t="s">
        <v>786</v>
      </c>
      <c r="D44" s="409" t="s">
        <v>742</v>
      </c>
      <c r="E44" s="402" t="s">
        <v>787</v>
      </c>
    </row>
    <row r="45" spans="1:5" ht="22.35" customHeight="1" x14ac:dyDescent="0.25">
      <c r="A45" s="401" t="s">
        <v>784</v>
      </c>
      <c r="B45" s="401" t="s">
        <v>9</v>
      </c>
      <c r="C45" s="401" t="s">
        <v>786</v>
      </c>
      <c r="D45" s="409" t="s">
        <v>742</v>
      </c>
      <c r="E45" s="402" t="s">
        <v>787</v>
      </c>
    </row>
    <row r="46" spans="1:5" ht="22.35" customHeight="1" x14ac:dyDescent="0.25">
      <c r="A46" s="401" t="s">
        <v>785</v>
      </c>
      <c r="B46" s="401" t="s">
        <v>9</v>
      </c>
      <c r="C46" s="401" t="s">
        <v>789</v>
      </c>
      <c r="D46" s="409" t="s">
        <v>742</v>
      </c>
      <c r="E46" s="402" t="s">
        <v>790</v>
      </c>
    </row>
    <row r="47" spans="1:5" ht="22.35" customHeight="1" x14ac:dyDescent="0.25">
      <c r="A47" s="401" t="s">
        <v>788</v>
      </c>
      <c r="B47" s="401" t="s">
        <v>9</v>
      </c>
      <c r="C47" s="401" t="s">
        <v>789</v>
      </c>
      <c r="D47" s="409" t="s">
        <v>742</v>
      </c>
      <c r="E47" s="402" t="s">
        <v>790</v>
      </c>
    </row>
    <row r="48" spans="1:5" ht="22.35" customHeight="1" x14ac:dyDescent="0.25">
      <c r="A48" s="396" t="s">
        <v>1954</v>
      </c>
      <c r="B48" s="396" t="s">
        <v>9</v>
      </c>
      <c r="C48" s="393" t="s">
        <v>792</v>
      </c>
      <c r="D48" s="423" t="s">
        <v>713</v>
      </c>
      <c r="E48" s="398" t="s">
        <v>793</v>
      </c>
    </row>
    <row r="49" spans="1:5" ht="22.35" customHeight="1" x14ac:dyDescent="0.25">
      <c r="A49" s="417" t="s">
        <v>1955</v>
      </c>
      <c r="B49" s="417" t="s">
        <v>9</v>
      </c>
      <c r="C49" s="418" t="s">
        <v>792</v>
      </c>
      <c r="D49" s="433" t="s">
        <v>713</v>
      </c>
      <c r="E49" s="421" t="s">
        <v>793</v>
      </c>
    </row>
    <row r="50" spans="1:5" ht="22.35" customHeight="1" x14ac:dyDescent="0.25">
      <c r="A50" s="390" t="s">
        <v>696</v>
      </c>
      <c r="B50" s="390" t="s">
        <v>7</v>
      </c>
      <c r="C50" s="390" t="s">
        <v>197</v>
      </c>
      <c r="D50" s="413" t="s">
        <v>4</v>
      </c>
      <c r="E50" s="414" t="s">
        <v>198</v>
      </c>
    </row>
    <row r="51" spans="1:5" ht="22.35" customHeight="1" x14ac:dyDescent="0.25">
      <c r="A51" s="411"/>
      <c r="B51" s="415"/>
      <c r="C51" s="416" t="s">
        <v>794</v>
      </c>
      <c r="D51" s="420"/>
      <c r="E51" s="412"/>
    </row>
    <row r="52" spans="1:5" ht="22.35" customHeight="1" x14ac:dyDescent="0.25"/>
    <row r="53" spans="1:5" ht="22.35" customHeight="1" x14ac:dyDescent="0.25"/>
    <row r="54" spans="1:5" ht="22.35" customHeight="1" x14ac:dyDescent="0.25">
      <c r="A54" s="401" t="s">
        <v>797</v>
      </c>
      <c r="B54" s="401" t="s">
        <v>9</v>
      </c>
      <c r="C54" s="392" t="s">
        <v>806</v>
      </c>
      <c r="D54" s="409" t="s">
        <v>742</v>
      </c>
      <c r="E54" s="402" t="s">
        <v>807</v>
      </c>
    </row>
    <row r="55" spans="1:5" ht="22.35" customHeight="1" x14ac:dyDescent="0.25">
      <c r="A55" s="401" t="s">
        <v>800</v>
      </c>
      <c r="B55" s="401" t="s">
        <v>9</v>
      </c>
      <c r="C55" s="392" t="s">
        <v>806</v>
      </c>
      <c r="D55" s="409" t="s">
        <v>742</v>
      </c>
      <c r="E55" s="402" t="s">
        <v>807</v>
      </c>
    </row>
    <row r="56" spans="1:5" ht="22.35" customHeight="1" x14ac:dyDescent="0.25">
      <c r="A56" s="401" t="s">
        <v>801</v>
      </c>
      <c r="B56" s="401" t="s">
        <v>9</v>
      </c>
      <c r="C56" s="392" t="s">
        <v>812</v>
      </c>
      <c r="D56" s="409" t="s">
        <v>742</v>
      </c>
      <c r="E56" s="402" t="s">
        <v>813</v>
      </c>
    </row>
    <row r="57" spans="1:5" ht="22.35" customHeight="1" x14ac:dyDescent="0.25">
      <c r="A57" s="401" t="s">
        <v>804</v>
      </c>
      <c r="B57" s="401" t="s">
        <v>9</v>
      </c>
      <c r="C57" s="392" t="s">
        <v>798</v>
      </c>
      <c r="D57" s="409" t="s">
        <v>700</v>
      </c>
      <c r="E57" s="402" t="s">
        <v>799</v>
      </c>
    </row>
    <row r="58" spans="1:5" ht="22.35" customHeight="1" x14ac:dyDescent="0.25">
      <c r="A58" s="401" t="s">
        <v>805</v>
      </c>
      <c r="B58" s="401" t="s">
        <v>9</v>
      </c>
      <c r="C58" s="392" t="s">
        <v>798</v>
      </c>
      <c r="D58" s="409" t="s">
        <v>700</v>
      </c>
      <c r="E58" s="402" t="s">
        <v>799</v>
      </c>
    </row>
    <row r="59" spans="1:5" ht="22.35" customHeight="1" x14ac:dyDescent="0.25">
      <c r="A59" s="396" t="s">
        <v>1997</v>
      </c>
      <c r="B59" s="396" t="s">
        <v>9</v>
      </c>
      <c r="C59" s="399" t="s">
        <v>809</v>
      </c>
      <c r="D59" s="423" t="s">
        <v>713</v>
      </c>
      <c r="E59" s="397" t="s">
        <v>810</v>
      </c>
    </row>
    <row r="60" spans="1:5" ht="22.35" customHeight="1" x14ac:dyDescent="0.25">
      <c r="A60" s="396" t="s">
        <v>749</v>
      </c>
      <c r="B60" s="396" t="s">
        <v>9</v>
      </c>
      <c r="C60" s="399" t="s">
        <v>809</v>
      </c>
      <c r="D60" s="423" t="s">
        <v>713</v>
      </c>
      <c r="E60" s="397" t="s">
        <v>810</v>
      </c>
    </row>
    <row r="61" spans="1:5" ht="22.35" customHeight="1" x14ac:dyDescent="0.25">
      <c r="A61" s="401" t="s">
        <v>808</v>
      </c>
      <c r="B61" s="401" t="s">
        <v>9</v>
      </c>
      <c r="C61" s="392" t="s">
        <v>795</v>
      </c>
      <c r="D61" s="409" t="s">
        <v>700</v>
      </c>
      <c r="E61" s="402" t="s">
        <v>796</v>
      </c>
    </row>
    <row r="62" spans="1:5" ht="22.35" customHeight="1" x14ac:dyDescent="0.25">
      <c r="A62" s="401" t="s">
        <v>811</v>
      </c>
      <c r="B62" s="401" t="s">
        <v>9</v>
      </c>
      <c r="C62" s="392" t="s">
        <v>795</v>
      </c>
      <c r="D62" s="409" t="s">
        <v>700</v>
      </c>
      <c r="E62" s="402" t="s">
        <v>796</v>
      </c>
    </row>
    <row r="63" spans="1:5" ht="22.35" customHeight="1" x14ac:dyDescent="0.25">
      <c r="A63" s="401" t="s">
        <v>814</v>
      </c>
      <c r="B63" s="401" t="s">
        <v>9</v>
      </c>
      <c r="C63" s="392" t="s">
        <v>815</v>
      </c>
      <c r="D63" s="409" t="s">
        <v>725</v>
      </c>
      <c r="E63" s="402" t="s">
        <v>816</v>
      </c>
    </row>
    <row r="64" spans="1:5" ht="22.35" customHeight="1" x14ac:dyDescent="0.25">
      <c r="A64" s="401" t="s">
        <v>817</v>
      </c>
      <c r="B64" s="401" t="s">
        <v>9</v>
      </c>
      <c r="C64" s="392" t="s">
        <v>815</v>
      </c>
      <c r="D64" s="409" t="s">
        <v>725</v>
      </c>
      <c r="E64" s="402" t="s">
        <v>816</v>
      </c>
    </row>
    <row r="65" spans="1:5" ht="22.35" customHeight="1" x14ac:dyDescent="0.25">
      <c r="A65" s="401" t="s">
        <v>818</v>
      </c>
      <c r="B65" s="401" t="s">
        <v>9</v>
      </c>
      <c r="C65" s="392" t="s">
        <v>819</v>
      </c>
      <c r="D65" s="409" t="s">
        <v>725</v>
      </c>
      <c r="E65" s="402" t="s">
        <v>820</v>
      </c>
    </row>
    <row r="66" spans="1:5" ht="22.35" customHeight="1" x14ac:dyDescent="0.25">
      <c r="A66" s="401" t="s">
        <v>821</v>
      </c>
      <c r="B66" s="401" t="s">
        <v>9</v>
      </c>
      <c r="C66" s="392" t="s">
        <v>819</v>
      </c>
      <c r="D66" s="409" t="s">
        <v>725</v>
      </c>
      <c r="E66" s="402" t="s">
        <v>820</v>
      </c>
    </row>
    <row r="67" spans="1:5" ht="22.35" customHeight="1" x14ac:dyDescent="0.25">
      <c r="A67" s="401" t="s">
        <v>822</v>
      </c>
      <c r="B67" s="401" t="s">
        <v>9</v>
      </c>
      <c r="C67" s="392" t="s">
        <v>823</v>
      </c>
      <c r="D67" s="409" t="s">
        <v>725</v>
      </c>
      <c r="E67" s="402" t="s">
        <v>824</v>
      </c>
    </row>
    <row r="68" spans="1:5" ht="22.35" customHeight="1" x14ac:dyDescent="0.25">
      <c r="A68" s="401" t="s">
        <v>825</v>
      </c>
      <c r="B68" s="401" t="s">
        <v>9</v>
      </c>
      <c r="C68" s="392" t="s">
        <v>823</v>
      </c>
      <c r="D68" s="409" t="s">
        <v>725</v>
      </c>
      <c r="E68" s="402" t="s">
        <v>824</v>
      </c>
    </row>
    <row r="69" spans="1:5" ht="22.35" customHeight="1" x14ac:dyDescent="0.25">
      <c r="A69" s="401" t="s">
        <v>826</v>
      </c>
      <c r="B69" s="401" t="s">
        <v>9</v>
      </c>
      <c r="C69" s="392" t="s">
        <v>827</v>
      </c>
      <c r="D69" s="409" t="s">
        <v>725</v>
      </c>
      <c r="E69" s="402" t="s">
        <v>828</v>
      </c>
    </row>
    <row r="70" spans="1:5" ht="22.35" customHeight="1" x14ac:dyDescent="0.25">
      <c r="A70" s="401" t="s">
        <v>829</v>
      </c>
      <c r="B70" s="401" t="s">
        <v>9</v>
      </c>
      <c r="C70" s="392" t="s">
        <v>827</v>
      </c>
      <c r="D70" s="409" t="s">
        <v>725</v>
      </c>
      <c r="E70" s="402" t="s">
        <v>828</v>
      </c>
    </row>
    <row r="71" spans="1:5" ht="22.35" customHeight="1" x14ac:dyDescent="0.25">
      <c r="A71" s="401" t="s">
        <v>830</v>
      </c>
      <c r="B71" s="401" t="s">
        <v>9</v>
      </c>
      <c r="C71" s="392" t="s">
        <v>831</v>
      </c>
      <c r="D71" s="409" t="s">
        <v>725</v>
      </c>
      <c r="E71" s="402" t="s">
        <v>828</v>
      </c>
    </row>
    <row r="72" spans="1:5" ht="22.35" customHeight="1" x14ac:dyDescent="0.25">
      <c r="A72" s="401" t="s">
        <v>832</v>
      </c>
      <c r="B72" s="401" t="s">
        <v>9</v>
      </c>
      <c r="C72" s="392" t="s">
        <v>831</v>
      </c>
      <c r="D72" s="409" t="s">
        <v>725</v>
      </c>
      <c r="E72" s="402" t="s">
        <v>828</v>
      </c>
    </row>
    <row r="73" spans="1:5" ht="22.35" customHeight="1" x14ac:dyDescent="0.25">
      <c r="A73" s="401" t="s">
        <v>833</v>
      </c>
      <c r="B73" s="401" t="s">
        <v>9</v>
      </c>
      <c r="C73" s="392" t="s">
        <v>834</v>
      </c>
      <c r="D73" s="409" t="s">
        <v>725</v>
      </c>
      <c r="E73" s="402" t="s">
        <v>835</v>
      </c>
    </row>
    <row r="74" spans="1:5" ht="22.35" customHeight="1" x14ac:dyDescent="0.25">
      <c r="A74" s="401" t="s">
        <v>836</v>
      </c>
      <c r="B74" s="401" t="s">
        <v>9</v>
      </c>
      <c r="C74" s="392" t="s">
        <v>834</v>
      </c>
      <c r="D74" s="409" t="s">
        <v>725</v>
      </c>
      <c r="E74" s="402" t="s">
        <v>835</v>
      </c>
    </row>
    <row r="75" spans="1:5" ht="22.35" customHeight="1" x14ac:dyDescent="0.25">
      <c r="A75" s="401" t="s">
        <v>837</v>
      </c>
      <c r="B75" s="401" t="s">
        <v>9</v>
      </c>
      <c r="C75" s="392" t="s">
        <v>838</v>
      </c>
      <c r="D75" s="409" t="s">
        <v>725</v>
      </c>
      <c r="E75" s="402" t="s">
        <v>839</v>
      </c>
    </row>
    <row r="76" spans="1:5" ht="22.35" customHeight="1" x14ac:dyDescent="0.25">
      <c r="A76" s="401" t="s">
        <v>840</v>
      </c>
      <c r="B76" s="401" t="s">
        <v>9</v>
      </c>
      <c r="C76" s="392" t="s">
        <v>838</v>
      </c>
      <c r="D76" s="409" t="s">
        <v>725</v>
      </c>
      <c r="E76" s="402" t="s">
        <v>839</v>
      </c>
    </row>
    <row r="77" spans="1:5" ht="22.35" customHeight="1" x14ac:dyDescent="0.25">
      <c r="A77" s="400" t="s">
        <v>1998</v>
      </c>
      <c r="B77" s="396" t="s">
        <v>9</v>
      </c>
      <c r="C77" s="400" t="s">
        <v>841</v>
      </c>
      <c r="D77" s="423" t="s">
        <v>713</v>
      </c>
      <c r="E77" s="397" t="s">
        <v>842</v>
      </c>
    </row>
    <row r="78" spans="1:5" ht="22.35" customHeight="1" x14ac:dyDescent="0.25">
      <c r="A78" s="400" t="s">
        <v>791</v>
      </c>
      <c r="B78" s="396" t="s">
        <v>9</v>
      </c>
      <c r="C78" s="400" t="s">
        <v>841</v>
      </c>
      <c r="D78" s="423" t="s">
        <v>713</v>
      </c>
      <c r="E78" s="397" t="s">
        <v>842</v>
      </c>
    </row>
    <row r="79" spans="1:5" ht="22.35" customHeight="1" x14ac:dyDescent="0.25">
      <c r="A79" s="401" t="s">
        <v>843</v>
      </c>
      <c r="B79" s="401" t="s">
        <v>9</v>
      </c>
      <c r="C79" s="392" t="s">
        <v>844</v>
      </c>
      <c r="D79" s="409" t="s">
        <v>725</v>
      </c>
      <c r="E79" s="402" t="s">
        <v>845</v>
      </c>
    </row>
    <row r="80" spans="1:5" ht="22.35" customHeight="1" x14ac:dyDescent="0.25">
      <c r="A80" s="401" t="s">
        <v>846</v>
      </c>
      <c r="B80" s="401" t="s">
        <v>9</v>
      </c>
      <c r="C80" s="392" t="s">
        <v>844</v>
      </c>
      <c r="D80" s="409" t="s">
        <v>725</v>
      </c>
      <c r="E80" s="402" t="s">
        <v>845</v>
      </c>
    </row>
    <row r="81" spans="1:5" ht="22.35" customHeight="1" x14ac:dyDescent="0.25">
      <c r="A81" s="401" t="s">
        <v>847</v>
      </c>
      <c r="B81" s="401" t="s">
        <v>9</v>
      </c>
      <c r="C81" s="392" t="s">
        <v>848</v>
      </c>
      <c r="D81" s="409" t="s">
        <v>742</v>
      </c>
      <c r="E81" s="402" t="s">
        <v>849</v>
      </c>
    </row>
    <row r="82" spans="1:5" ht="22.35" customHeight="1" x14ac:dyDescent="0.25">
      <c r="A82" s="401" t="s">
        <v>850</v>
      </c>
      <c r="B82" s="401" t="s">
        <v>9</v>
      </c>
      <c r="C82" s="392" t="s">
        <v>848</v>
      </c>
      <c r="D82" s="409" t="s">
        <v>742</v>
      </c>
      <c r="E82" s="402" t="s">
        <v>849</v>
      </c>
    </row>
    <row r="83" spans="1:5" ht="22.35" customHeight="1" x14ac:dyDescent="0.25">
      <c r="A83" s="401" t="s">
        <v>851</v>
      </c>
      <c r="B83" s="401" t="s">
        <v>9</v>
      </c>
      <c r="C83" s="392" t="s">
        <v>852</v>
      </c>
      <c r="D83" s="409" t="s">
        <v>742</v>
      </c>
      <c r="E83" s="402" t="s">
        <v>853</v>
      </c>
    </row>
    <row r="84" spans="1:5" ht="22.35" customHeight="1" x14ac:dyDescent="0.25">
      <c r="A84" s="401" t="s">
        <v>854</v>
      </c>
      <c r="B84" s="401" t="s">
        <v>9</v>
      </c>
      <c r="C84" s="392" t="s">
        <v>852</v>
      </c>
      <c r="D84" s="409" t="s">
        <v>742</v>
      </c>
      <c r="E84" s="402" t="s">
        <v>853</v>
      </c>
    </row>
    <row r="85" spans="1:5" ht="22.35" customHeight="1" x14ac:dyDescent="0.25">
      <c r="A85" s="396" t="s">
        <v>1952</v>
      </c>
      <c r="B85" s="396" t="s">
        <v>9</v>
      </c>
      <c r="C85" s="393" t="s">
        <v>855</v>
      </c>
      <c r="D85" s="423" t="s">
        <v>713</v>
      </c>
      <c r="E85" s="397" t="s">
        <v>842</v>
      </c>
    </row>
    <row r="86" spans="1:5" ht="22.35" customHeight="1" x14ac:dyDescent="0.25">
      <c r="A86" s="417" t="s">
        <v>1953</v>
      </c>
      <c r="B86" s="417" t="s">
        <v>9</v>
      </c>
      <c r="C86" s="418" t="s">
        <v>855</v>
      </c>
      <c r="D86" s="433" t="s">
        <v>713</v>
      </c>
      <c r="E86" s="419" t="s">
        <v>842</v>
      </c>
    </row>
    <row r="87" spans="1:5" ht="22.35" customHeight="1" x14ac:dyDescent="0.25">
      <c r="A87" s="389"/>
      <c r="B87" s="388"/>
      <c r="C87" s="422" t="s">
        <v>856</v>
      </c>
      <c r="D87" s="408"/>
      <c r="E87" s="280"/>
    </row>
    <row r="88" spans="1:5" ht="22.35" customHeight="1" x14ac:dyDescent="0.25">
      <c r="A88" s="401" t="s">
        <v>857</v>
      </c>
      <c r="B88" s="401" t="s">
        <v>9</v>
      </c>
      <c r="C88" s="401" t="s">
        <v>858</v>
      </c>
      <c r="D88" s="409" t="s">
        <v>725</v>
      </c>
      <c r="E88" s="392" t="s">
        <v>859</v>
      </c>
    </row>
    <row r="89" spans="1:5" ht="22.35" customHeight="1" x14ac:dyDescent="0.25">
      <c r="A89" s="401" t="s">
        <v>860</v>
      </c>
      <c r="B89" s="401" t="s">
        <v>9</v>
      </c>
      <c r="C89" s="401" t="s">
        <v>858</v>
      </c>
      <c r="D89" s="409" t="s">
        <v>725</v>
      </c>
      <c r="E89" s="392" t="s">
        <v>859</v>
      </c>
    </row>
    <row r="90" spans="1:5" ht="22.35" customHeight="1" x14ac:dyDescent="0.25">
      <c r="A90" s="401" t="s">
        <v>861</v>
      </c>
      <c r="B90" s="401" t="s">
        <v>9</v>
      </c>
      <c r="C90" s="401" t="s">
        <v>862</v>
      </c>
      <c r="D90" s="409" t="s">
        <v>725</v>
      </c>
      <c r="E90" s="392" t="s">
        <v>863</v>
      </c>
    </row>
    <row r="91" spans="1:5" ht="22.35" customHeight="1" x14ac:dyDescent="0.25">
      <c r="A91" s="401" t="s">
        <v>864</v>
      </c>
      <c r="B91" s="401" t="s">
        <v>9</v>
      </c>
      <c r="C91" s="401" t="s">
        <v>862</v>
      </c>
      <c r="D91" s="409" t="s">
        <v>725</v>
      </c>
      <c r="E91" s="392" t="s">
        <v>863</v>
      </c>
    </row>
    <row r="92" spans="1:5" ht="22.35" customHeight="1" x14ac:dyDescent="0.25">
      <c r="A92" s="401" t="s">
        <v>865</v>
      </c>
      <c r="B92" s="401" t="s">
        <v>9</v>
      </c>
      <c r="C92" s="401" t="s">
        <v>866</v>
      </c>
      <c r="D92" s="409" t="s">
        <v>725</v>
      </c>
      <c r="E92" s="392" t="s">
        <v>867</v>
      </c>
    </row>
    <row r="93" spans="1:5" ht="22.35" customHeight="1" x14ac:dyDescent="0.25">
      <c r="A93" s="401" t="s">
        <v>868</v>
      </c>
      <c r="B93" s="401" t="s">
        <v>9</v>
      </c>
      <c r="C93" s="401" t="s">
        <v>866</v>
      </c>
      <c r="D93" s="409" t="s">
        <v>725</v>
      </c>
      <c r="E93" s="392" t="s">
        <v>867</v>
      </c>
    </row>
    <row r="94" spans="1:5" ht="22.35" customHeight="1" x14ac:dyDescent="0.25">
      <c r="A94" s="411"/>
      <c r="B94" s="415"/>
      <c r="C94" s="416" t="s">
        <v>1271</v>
      </c>
      <c r="D94" s="420"/>
      <c r="E94" s="412"/>
    </row>
    <row r="95" spans="1:5" ht="22.35" customHeight="1" x14ac:dyDescent="0.25">
      <c r="A95" s="403" t="s">
        <v>869</v>
      </c>
      <c r="B95" s="403" t="s">
        <v>9</v>
      </c>
      <c r="C95" s="403" t="s">
        <v>870</v>
      </c>
      <c r="D95" s="409" t="s">
        <v>742</v>
      </c>
      <c r="E95" s="391" t="s">
        <v>871</v>
      </c>
    </row>
    <row r="96" spans="1:5" ht="22.35" customHeight="1" x14ac:dyDescent="0.25">
      <c r="A96" s="403" t="s">
        <v>872</v>
      </c>
      <c r="B96" s="403" t="s">
        <v>9</v>
      </c>
      <c r="C96" s="403" t="s">
        <v>873</v>
      </c>
      <c r="D96" s="409" t="s">
        <v>742</v>
      </c>
      <c r="E96" s="391" t="s">
        <v>874</v>
      </c>
    </row>
    <row r="97" spans="1:5" ht="22.35" customHeight="1" x14ac:dyDescent="0.25">
      <c r="A97" s="403" t="s">
        <v>875</v>
      </c>
      <c r="B97" s="403" t="s">
        <v>9</v>
      </c>
      <c r="C97" s="403" t="s">
        <v>876</v>
      </c>
      <c r="D97" s="409" t="s">
        <v>742</v>
      </c>
      <c r="E97" s="391" t="s">
        <v>877</v>
      </c>
    </row>
    <row r="98" spans="1:5" ht="22.35" customHeight="1" x14ac:dyDescent="0.25">
      <c r="A98" s="403" t="s">
        <v>878</v>
      </c>
      <c r="B98" s="403" t="s">
        <v>9</v>
      </c>
      <c r="C98" s="403" t="s">
        <v>876</v>
      </c>
      <c r="D98" s="409" t="s">
        <v>742</v>
      </c>
      <c r="E98" s="391" t="s">
        <v>877</v>
      </c>
    </row>
    <row r="99" spans="1:5" ht="22.35" customHeight="1" x14ac:dyDescent="0.25">
      <c r="A99" s="403" t="s">
        <v>879</v>
      </c>
      <c r="B99" s="403" t="s">
        <v>9</v>
      </c>
      <c r="C99" s="403" t="s">
        <v>880</v>
      </c>
      <c r="D99" s="409" t="s">
        <v>742</v>
      </c>
      <c r="E99" s="391" t="s">
        <v>881</v>
      </c>
    </row>
    <row r="100" spans="1:5" ht="22.35" customHeight="1" x14ac:dyDescent="0.25">
      <c r="A100" s="403" t="s">
        <v>882</v>
      </c>
      <c r="B100" s="403" t="s">
        <v>9</v>
      </c>
      <c r="C100" s="403" t="s">
        <v>880</v>
      </c>
      <c r="D100" s="409" t="s">
        <v>742</v>
      </c>
      <c r="E100" s="391" t="s">
        <v>881</v>
      </c>
    </row>
    <row r="101" spans="1:5" ht="22.35" customHeight="1" x14ac:dyDescent="0.25">
      <c r="A101" s="403" t="s">
        <v>883</v>
      </c>
      <c r="B101" s="403" t="s">
        <v>9</v>
      </c>
      <c r="C101" s="403" t="s">
        <v>884</v>
      </c>
      <c r="D101" s="409" t="s">
        <v>725</v>
      </c>
      <c r="E101" s="391" t="s">
        <v>885</v>
      </c>
    </row>
    <row r="102" spans="1:5" ht="22.35" customHeight="1" x14ac:dyDescent="0.25">
      <c r="A102" s="403" t="s">
        <v>886</v>
      </c>
      <c r="B102" s="403" t="s">
        <v>9</v>
      </c>
      <c r="C102" s="403" t="s">
        <v>887</v>
      </c>
      <c r="D102" s="409" t="s">
        <v>725</v>
      </c>
      <c r="E102" s="391" t="s">
        <v>888</v>
      </c>
    </row>
    <row r="103" spans="1:5" ht="22.35" customHeight="1" x14ac:dyDescent="0.25">
      <c r="A103" s="403" t="s">
        <v>889</v>
      </c>
      <c r="B103" s="403" t="s">
        <v>9</v>
      </c>
      <c r="C103" s="403" t="s">
        <v>887</v>
      </c>
      <c r="D103" s="409" t="s">
        <v>725</v>
      </c>
      <c r="E103" s="391" t="s">
        <v>888</v>
      </c>
    </row>
    <row r="104" spans="1:5" ht="22.35" customHeight="1" x14ac:dyDescent="0.25">
      <c r="A104" s="403" t="s">
        <v>890</v>
      </c>
      <c r="B104" s="403" t="s">
        <v>9</v>
      </c>
      <c r="C104" s="403" t="s">
        <v>887</v>
      </c>
      <c r="D104" s="409" t="s">
        <v>725</v>
      </c>
      <c r="E104" s="391" t="s">
        <v>888</v>
      </c>
    </row>
    <row r="105" spans="1:5" ht="22.35" customHeight="1" x14ac:dyDescent="0.25">
      <c r="A105" s="403" t="s">
        <v>891</v>
      </c>
      <c r="B105" s="403" t="s">
        <v>9</v>
      </c>
      <c r="C105" s="403" t="s">
        <v>892</v>
      </c>
      <c r="D105" s="409" t="s">
        <v>725</v>
      </c>
      <c r="E105" s="391" t="s">
        <v>893</v>
      </c>
    </row>
    <row r="106" spans="1:5" ht="22.35" customHeight="1" x14ac:dyDescent="0.25">
      <c r="A106" s="403" t="s">
        <v>894</v>
      </c>
      <c r="B106" s="403" t="s">
        <v>9</v>
      </c>
      <c r="C106" s="403" t="s">
        <v>892</v>
      </c>
      <c r="D106" s="409" t="s">
        <v>725</v>
      </c>
      <c r="E106" s="391" t="s">
        <v>893</v>
      </c>
    </row>
    <row r="107" spans="1:5" ht="22.35" customHeight="1" x14ac:dyDescent="0.25">
      <c r="A107" s="403" t="s">
        <v>1956</v>
      </c>
      <c r="B107" s="404" t="s">
        <v>9</v>
      </c>
      <c r="C107" s="407" t="s">
        <v>1957</v>
      </c>
      <c r="D107" s="405" t="s">
        <v>742</v>
      </c>
      <c r="E107" s="406" t="s">
        <v>1958</v>
      </c>
    </row>
    <row r="108" spans="1:5" ht="22.35" customHeight="1" x14ac:dyDescent="0.25">
      <c r="A108" s="403" t="s">
        <v>1959</v>
      </c>
      <c r="B108" s="404" t="s">
        <v>9</v>
      </c>
      <c r="C108" s="407" t="s">
        <v>1957</v>
      </c>
      <c r="D108" s="405" t="s">
        <v>742</v>
      </c>
      <c r="E108" s="406" t="s">
        <v>1958</v>
      </c>
    </row>
    <row r="109" spans="1:5" ht="22.35" customHeight="1" x14ac:dyDescent="0.25">
      <c r="A109" s="403" t="s">
        <v>1960</v>
      </c>
      <c r="B109" s="404" t="s">
        <v>9</v>
      </c>
      <c r="C109" s="407" t="s">
        <v>1961</v>
      </c>
      <c r="D109" s="405" t="s">
        <v>742</v>
      </c>
      <c r="E109" s="406" t="s">
        <v>1962</v>
      </c>
    </row>
    <row r="110" spans="1:5" ht="22.35" customHeight="1" x14ac:dyDescent="0.25">
      <c r="A110" s="403" t="s">
        <v>1963</v>
      </c>
      <c r="B110" s="404" t="s">
        <v>9</v>
      </c>
      <c r="C110" s="407" t="s">
        <v>1961</v>
      </c>
      <c r="D110" s="405" t="s">
        <v>742</v>
      </c>
      <c r="E110" s="406" t="s">
        <v>1962</v>
      </c>
    </row>
  </sheetData>
  <mergeCells count="1">
    <mergeCell ref="A1:E1"/>
  </mergeCells>
  <phoneticPr fontId="15"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1663"/>
  <sheetViews>
    <sheetView topLeftCell="A7" workbookViewId="0">
      <selection activeCell="C57" sqref="C57"/>
    </sheetView>
  </sheetViews>
  <sheetFormatPr defaultRowHeight="15.75" x14ac:dyDescent="0.25"/>
  <cols>
    <col min="2" max="2" width="14.375" customWidth="1"/>
    <col min="3" max="3" width="54.125" customWidth="1"/>
    <col min="4" max="4" width="24.625" customWidth="1"/>
    <col min="5" max="5" width="36.875" customWidth="1"/>
  </cols>
  <sheetData>
    <row r="1" spans="1:5" ht="27" x14ac:dyDescent="0.25">
      <c r="A1" s="1744" t="s">
        <v>1060</v>
      </c>
      <c r="B1" s="1744"/>
      <c r="C1" s="1744"/>
      <c r="D1" s="1744"/>
      <c r="E1" s="1745"/>
    </row>
    <row r="2" spans="1:5" x14ac:dyDescent="0.25">
      <c r="A2" s="276"/>
      <c r="B2" s="277" t="s">
        <v>67</v>
      </c>
      <c r="C2" s="278" t="s">
        <v>197</v>
      </c>
      <c r="D2" s="281" t="s">
        <v>4</v>
      </c>
      <c r="E2" s="279" t="s">
        <v>198</v>
      </c>
    </row>
    <row r="3" spans="1:5" x14ac:dyDescent="0.25">
      <c r="A3" s="282"/>
      <c r="B3" s="283"/>
      <c r="C3" s="284" t="s">
        <v>1061</v>
      </c>
      <c r="D3" s="285"/>
      <c r="E3" s="280"/>
    </row>
    <row r="4" spans="1:5" ht="25.5" x14ac:dyDescent="0.25">
      <c r="A4" s="429" t="s">
        <v>2012</v>
      </c>
      <c r="B4" s="458" t="s">
        <v>50</v>
      </c>
      <c r="C4" s="459" t="s">
        <v>1063</v>
      </c>
      <c r="D4" s="460" t="s">
        <v>1064</v>
      </c>
      <c r="E4" s="430" t="s">
        <v>1065</v>
      </c>
    </row>
    <row r="5" spans="1:5" ht="25.5" x14ac:dyDescent="0.25">
      <c r="A5" s="429" t="s">
        <v>1066</v>
      </c>
      <c r="B5" s="458" t="s">
        <v>50</v>
      </c>
      <c r="C5" s="461" t="s">
        <v>1067</v>
      </c>
      <c r="D5" s="460" t="s">
        <v>1064</v>
      </c>
      <c r="E5" s="430" t="s">
        <v>1068</v>
      </c>
    </row>
    <row r="6" spans="1:5" ht="51.75" x14ac:dyDescent="0.25">
      <c r="A6" s="429" t="s">
        <v>1069</v>
      </c>
      <c r="B6" s="458" t="s">
        <v>50</v>
      </c>
      <c r="C6" s="462" t="s">
        <v>1070</v>
      </c>
      <c r="D6" s="460" t="s">
        <v>1064</v>
      </c>
      <c r="E6" s="463" t="s">
        <v>1071</v>
      </c>
    </row>
    <row r="7" spans="1:5" ht="25.5" x14ac:dyDescent="0.25">
      <c r="A7" s="429" t="s">
        <v>1072</v>
      </c>
      <c r="B7" s="465" t="s">
        <v>50</v>
      </c>
      <c r="C7" s="466" t="s">
        <v>1073</v>
      </c>
      <c r="D7" s="460" t="s">
        <v>1064</v>
      </c>
      <c r="E7" s="467" t="s">
        <v>1074</v>
      </c>
    </row>
    <row r="8" spans="1:5" ht="38.25" x14ac:dyDescent="0.25">
      <c r="A8" s="429" t="s">
        <v>1075</v>
      </c>
      <c r="B8" s="465" t="s">
        <v>50</v>
      </c>
      <c r="C8" s="466" t="s">
        <v>1076</v>
      </c>
      <c r="D8" s="460" t="s">
        <v>1064</v>
      </c>
      <c r="E8" s="468" t="s">
        <v>1077</v>
      </c>
    </row>
    <row r="9" spans="1:5" ht="25.5" x14ac:dyDescent="0.25">
      <c r="A9" s="429" t="s">
        <v>1078</v>
      </c>
      <c r="B9" s="465" t="s">
        <v>50</v>
      </c>
      <c r="C9" s="466" t="s">
        <v>1079</v>
      </c>
      <c r="D9" s="460" t="s">
        <v>1064</v>
      </c>
      <c r="E9" s="467" t="s">
        <v>1080</v>
      </c>
    </row>
    <row r="10" spans="1:5" x14ac:dyDescent="0.25">
      <c r="A10" s="429" t="s">
        <v>1081</v>
      </c>
      <c r="B10" s="465" t="s">
        <v>50</v>
      </c>
      <c r="C10" s="466" t="s">
        <v>1082</v>
      </c>
      <c r="D10" s="460" t="s">
        <v>1064</v>
      </c>
      <c r="E10" s="467" t="s">
        <v>1083</v>
      </c>
    </row>
    <row r="11" spans="1:5" x14ac:dyDescent="0.25">
      <c r="A11" s="282"/>
      <c r="B11" s="286"/>
      <c r="C11" s="287" t="s">
        <v>1084</v>
      </c>
      <c r="D11" s="276"/>
      <c r="E11" s="288"/>
    </row>
    <row r="12" spans="1:5" ht="25.5" x14ac:dyDescent="0.25">
      <c r="A12" s="429" t="s">
        <v>1085</v>
      </c>
      <c r="B12" s="465" t="s">
        <v>50</v>
      </c>
      <c r="C12" s="505" t="s">
        <v>1086</v>
      </c>
      <c r="D12" s="460" t="s">
        <v>1064</v>
      </c>
      <c r="E12" s="506" t="s">
        <v>1087</v>
      </c>
    </row>
    <row r="13" spans="1:5" ht="25.5" x14ac:dyDescent="0.25">
      <c r="A13" s="429" t="s">
        <v>1088</v>
      </c>
      <c r="B13" s="465" t="s">
        <v>50</v>
      </c>
      <c r="C13" s="505" t="s">
        <v>1089</v>
      </c>
      <c r="D13" s="460" t="s">
        <v>1064</v>
      </c>
      <c r="E13" s="507" t="s">
        <v>1090</v>
      </c>
    </row>
    <row r="14" spans="1:5" ht="38.25" x14ac:dyDescent="0.25">
      <c r="A14" s="429" t="s">
        <v>1091</v>
      </c>
      <c r="B14" s="465" t="s">
        <v>50</v>
      </c>
      <c r="C14" s="505" t="s">
        <v>1092</v>
      </c>
      <c r="D14" s="460" t="s">
        <v>1064</v>
      </c>
      <c r="E14" s="467" t="s">
        <v>1093</v>
      </c>
    </row>
    <row r="15" spans="1:5" ht="38.25" x14ac:dyDescent="0.25">
      <c r="A15" s="429" t="s">
        <v>1094</v>
      </c>
      <c r="B15" s="465" t="s">
        <v>50</v>
      </c>
      <c r="C15" s="505" t="s">
        <v>1095</v>
      </c>
      <c r="D15" s="460" t="s">
        <v>1064</v>
      </c>
      <c r="E15" s="508" t="s">
        <v>1983</v>
      </c>
    </row>
    <row r="16" spans="1:5" ht="38.25" x14ac:dyDescent="0.25">
      <c r="A16" s="509" t="s">
        <v>1096</v>
      </c>
      <c r="B16" s="465" t="s">
        <v>50</v>
      </c>
      <c r="C16" s="505" t="s">
        <v>1097</v>
      </c>
      <c r="D16" s="460" t="s">
        <v>1064</v>
      </c>
      <c r="E16" s="467" t="s">
        <v>1098</v>
      </c>
    </row>
    <row r="17" spans="1:5" ht="38.25" x14ac:dyDescent="0.25">
      <c r="A17" s="510" t="s">
        <v>1099</v>
      </c>
      <c r="B17" s="465" t="s">
        <v>50</v>
      </c>
      <c r="C17" s="505" t="s">
        <v>1100</v>
      </c>
      <c r="D17" s="460" t="s">
        <v>1064</v>
      </c>
      <c r="E17" s="467" t="s">
        <v>1101</v>
      </c>
    </row>
    <row r="18" spans="1:5" ht="51" x14ac:dyDescent="0.25">
      <c r="A18" s="510" t="s">
        <v>1102</v>
      </c>
      <c r="B18" s="465" t="s">
        <v>50</v>
      </c>
      <c r="C18" s="505" t="s">
        <v>1103</v>
      </c>
      <c r="D18" s="460" t="s">
        <v>1064</v>
      </c>
      <c r="E18" s="508" t="s">
        <v>1104</v>
      </c>
    </row>
    <row r="19" spans="1:5" x14ac:dyDescent="0.25">
      <c r="A19" s="274"/>
      <c r="B19" s="274"/>
      <c r="C19" s="274"/>
      <c r="D19" s="274"/>
      <c r="E19" s="275"/>
    </row>
    <row r="20" spans="1:5" x14ac:dyDescent="0.25">
      <c r="A20" s="274"/>
      <c r="B20" s="274"/>
      <c r="C20" s="274"/>
      <c r="D20" s="274"/>
      <c r="E20" s="275"/>
    </row>
    <row r="21" spans="1:5" x14ac:dyDescent="0.25">
      <c r="A21" s="274"/>
      <c r="B21" s="274"/>
      <c r="C21" s="274"/>
      <c r="D21" s="274"/>
      <c r="E21" s="275"/>
    </row>
    <row r="22" spans="1:5" x14ac:dyDescent="0.25">
      <c r="A22" s="274"/>
      <c r="B22" s="274"/>
      <c r="C22" s="274"/>
      <c r="D22" s="274"/>
      <c r="E22" s="275"/>
    </row>
    <row r="23" spans="1:5" x14ac:dyDescent="0.25">
      <c r="A23" s="274"/>
      <c r="B23" s="274"/>
      <c r="C23" s="274"/>
      <c r="D23" s="274"/>
      <c r="E23" s="275"/>
    </row>
    <row r="24" spans="1:5" x14ac:dyDescent="0.25">
      <c r="A24" s="274"/>
      <c r="B24" s="274"/>
      <c r="C24" s="274"/>
      <c r="D24" s="274"/>
      <c r="E24" s="275"/>
    </row>
    <row r="25" spans="1:5" x14ac:dyDescent="0.25">
      <c r="A25" s="274"/>
      <c r="B25" s="274"/>
      <c r="C25" s="274"/>
      <c r="D25" s="274"/>
      <c r="E25" s="275"/>
    </row>
    <row r="26" spans="1:5" x14ac:dyDescent="0.25">
      <c r="A26" s="274"/>
      <c r="B26" s="274"/>
      <c r="C26" s="274"/>
      <c r="D26" s="274"/>
      <c r="E26" s="275"/>
    </row>
    <row r="27" spans="1:5" x14ac:dyDescent="0.25">
      <c r="A27" s="274"/>
      <c r="B27" s="274"/>
      <c r="C27" s="274"/>
      <c r="D27" s="274"/>
      <c r="E27" s="275"/>
    </row>
    <row r="28" spans="1:5" x14ac:dyDescent="0.25">
      <c r="A28" s="274"/>
      <c r="B28" s="274"/>
      <c r="C28" s="274"/>
      <c r="D28" s="274"/>
      <c r="E28" s="275"/>
    </row>
    <row r="29" spans="1:5" x14ac:dyDescent="0.25">
      <c r="A29" s="274"/>
      <c r="B29" s="274"/>
      <c r="C29" s="274"/>
      <c r="D29" s="274"/>
      <c r="E29" s="275"/>
    </row>
    <row r="30" spans="1:5" x14ac:dyDescent="0.25">
      <c r="A30" s="274"/>
      <c r="B30" s="274"/>
      <c r="C30" s="274"/>
      <c r="D30" s="274"/>
      <c r="E30" s="275"/>
    </row>
    <row r="31" spans="1:5" x14ac:dyDescent="0.25">
      <c r="A31" s="274"/>
      <c r="B31" s="274"/>
      <c r="C31" s="274"/>
      <c r="D31" s="274"/>
      <c r="E31" s="275"/>
    </row>
    <row r="32" spans="1:5" x14ac:dyDescent="0.25">
      <c r="A32" s="274"/>
      <c r="B32" s="274"/>
      <c r="C32" s="274"/>
      <c r="D32" s="274"/>
      <c r="E32" s="275"/>
    </row>
    <row r="33" spans="5:5" x14ac:dyDescent="0.25">
      <c r="E33" s="275"/>
    </row>
    <row r="34" spans="5:5" x14ac:dyDescent="0.25">
      <c r="E34" s="275"/>
    </row>
    <row r="35" spans="5:5" x14ac:dyDescent="0.25">
      <c r="E35" s="275"/>
    </row>
    <row r="36" spans="5:5" x14ac:dyDescent="0.25">
      <c r="E36" s="275"/>
    </row>
    <row r="37" spans="5:5" x14ac:dyDescent="0.25">
      <c r="E37" s="275"/>
    </row>
    <row r="38" spans="5:5" x14ac:dyDescent="0.25">
      <c r="E38" s="275"/>
    </row>
    <row r="39" spans="5:5" x14ac:dyDescent="0.25">
      <c r="E39" s="275"/>
    </row>
    <row r="40" spans="5:5" x14ac:dyDescent="0.25">
      <c r="E40" s="275"/>
    </row>
    <row r="41" spans="5:5" x14ac:dyDescent="0.25">
      <c r="E41" s="275"/>
    </row>
    <row r="42" spans="5:5" x14ac:dyDescent="0.25">
      <c r="E42" s="275"/>
    </row>
    <row r="43" spans="5:5" x14ac:dyDescent="0.25">
      <c r="E43" s="275"/>
    </row>
    <row r="44" spans="5:5" x14ac:dyDescent="0.25">
      <c r="E44" s="275"/>
    </row>
    <row r="45" spans="5:5" x14ac:dyDescent="0.25">
      <c r="E45" s="275"/>
    </row>
    <row r="46" spans="5:5" x14ac:dyDescent="0.25">
      <c r="E46" s="275"/>
    </row>
    <row r="47" spans="5:5" x14ac:dyDescent="0.25">
      <c r="E47" s="275"/>
    </row>
    <row r="48" spans="5:5" x14ac:dyDescent="0.25">
      <c r="E48" s="275"/>
    </row>
    <row r="49" spans="5:5" x14ac:dyDescent="0.25">
      <c r="E49" s="275"/>
    </row>
    <row r="50" spans="5:5" x14ac:dyDescent="0.25">
      <c r="E50" s="275"/>
    </row>
    <row r="51" spans="5:5" x14ac:dyDescent="0.25">
      <c r="E51" s="275"/>
    </row>
    <row r="52" spans="5:5" x14ac:dyDescent="0.25">
      <c r="E52" s="275"/>
    </row>
    <row r="53" spans="5:5" x14ac:dyDescent="0.25">
      <c r="E53" s="275"/>
    </row>
    <row r="54" spans="5:5" x14ac:dyDescent="0.25">
      <c r="E54" s="275"/>
    </row>
    <row r="55" spans="5:5" x14ac:dyDescent="0.25">
      <c r="E55" s="275"/>
    </row>
    <row r="56" spans="5:5" x14ac:dyDescent="0.25">
      <c r="E56" s="275"/>
    </row>
    <row r="57" spans="5:5" x14ac:dyDescent="0.25">
      <c r="E57" s="275"/>
    </row>
    <row r="58" spans="5:5" x14ac:dyDescent="0.25">
      <c r="E58" s="275"/>
    </row>
    <row r="59" spans="5:5" x14ac:dyDescent="0.25">
      <c r="E59" s="275"/>
    </row>
    <row r="60" spans="5:5" x14ac:dyDescent="0.25">
      <c r="E60" s="275"/>
    </row>
    <row r="61" spans="5:5" x14ac:dyDescent="0.25">
      <c r="E61" s="275"/>
    </row>
    <row r="62" spans="5:5" x14ac:dyDescent="0.25">
      <c r="E62" s="275"/>
    </row>
    <row r="63" spans="5:5" x14ac:dyDescent="0.25">
      <c r="E63" s="275"/>
    </row>
    <row r="64" spans="5:5" x14ac:dyDescent="0.25">
      <c r="E64" s="275"/>
    </row>
    <row r="65" spans="5:5" x14ac:dyDescent="0.25">
      <c r="E65" s="275"/>
    </row>
    <row r="66" spans="5:5" x14ac:dyDescent="0.25">
      <c r="E66" s="275"/>
    </row>
    <row r="67" spans="5:5" x14ac:dyDescent="0.25">
      <c r="E67" s="275"/>
    </row>
    <row r="68" spans="5:5" x14ac:dyDescent="0.25">
      <c r="E68" s="275"/>
    </row>
    <row r="69" spans="5:5" x14ac:dyDescent="0.25">
      <c r="E69" s="275"/>
    </row>
    <row r="70" spans="5:5" x14ac:dyDescent="0.25">
      <c r="E70" s="275"/>
    </row>
    <row r="71" spans="5:5" x14ac:dyDescent="0.25">
      <c r="E71" s="275"/>
    </row>
    <row r="72" spans="5:5" x14ac:dyDescent="0.25">
      <c r="E72" s="275"/>
    </row>
    <row r="73" spans="5:5" x14ac:dyDescent="0.25">
      <c r="E73" s="275"/>
    </row>
    <row r="74" spans="5:5" x14ac:dyDescent="0.25">
      <c r="E74" s="275"/>
    </row>
    <row r="75" spans="5:5" x14ac:dyDescent="0.25">
      <c r="E75" s="275"/>
    </row>
    <row r="76" spans="5:5" x14ac:dyDescent="0.25">
      <c r="E76" s="275"/>
    </row>
    <row r="77" spans="5:5" x14ac:dyDescent="0.25">
      <c r="E77" s="275"/>
    </row>
    <row r="78" spans="5:5" x14ac:dyDescent="0.25">
      <c r="E78" s="275"/>
    </row>
    <row r="79" spans="5:5" x14ac:dyDescent="0.25">
      <c r="E79" s="275"/>
    </row>
    <row r="80" spans="5:5" x14ac:dyDescent="0.25">
      <c r="E80" s="275"/>
    </row>
    <row r="81" spans="5:5" x14ac:dyDescent="0.25">
      <c r="E81" s="275"/>
    </row>
    <row r="82" spans="5:5" x14ac:dyDescent="0.25">
      <c r="E82" s="275"/>
    </row>
    <row r="83" spans="5:5" x14ac:dyDescent="0.25">
      <c r="E83" s="275"/>
    </row>
    <row r="84" spans="5:5" x14ac:dyDescent="0.25">
      <c r="E84" s="275"/>
    </row>
    <row r="85" spans="5:5" x14ac:dyDescent="0.25">
      <c r="E85" s="275"/>
    </row>
    <row r="86" spans="5:5" x14ac:dyDescent="0.25">
      <c r="E86" s="275"/>
    </row>
    <row r="87" spans="5:5" x14ac:dyDescent="0.25">
      <c r="E87" s="275"/>
    </row>
    <row r="88" spans="5:5" x14ac:dyDescent="0.25">
      <c r="E88" s="275"/>
    </row>
    <row r="89" spans="5:5" x14ac:dyDescent="0.25">
      <c r="E89" s="275"/>
    </row>
    <row r="90" spans="5:5" x14ac:dyDescent="0.25">
      <c r="E90" s="275"/>
    </row>
    <row r="91" spans="5:5" x14ac:dyDescent="0.25">
      <c r="E91" s="275"/>
    </row>
    <row r="92" spans="5:5" x14ac:dyDescent="0.25">
      <c r="E92" s="275"/>
    </row>
    <row r="93" spans="5:5" x14ac:dyDescent="0.25">
      <c r="E93" s="275"/>
    </row>
    <row r="94" spans="5:5" x14ac:dyDescent="0.25">
      <c r="E94" s="275"/>
    </row>
    <row r="95" spans="5:5" x14ac:dyDescent="0.25">
      <c r="E95" s="275"/>
    </row>
    <row r="96" spans="5:5" x14ac:dyDescent="0.25">
      <c r="E96" s="275"/>
    </row>
    <row r="97" spans="5:5" x14ac:dyDescent="0.25">
      <c r="E97" s="275"/>
    </row>
    <row r="98" spans="5:5" x14ac:dyDescent="0.25">
      <c r="E98" s="275"/>
    </row>
    <row r="99" spans="5:5" x14ac:dyDescent="0.25">
      <c r="E99" s="275"/>
    </row>
    <row r="100" spans="5:5" x14ac:dyDescent="0.25">
      <c r="E100" s="275"/>
    </row>
    <row r="101" spans="5:5" x14ac:dyDescent="0.25">
      <c r="E101" s="275"/>
    </row>
    <row r="102" spans="5:5" x14ac:dyDescent="0.25">
      <c r="E102" s="275"/>
    </row>
    <row r="103" spans="5:5" x14ac:dyDescent="0.25">
      <c r="E103" s="275"/>
    </row>
    <row r="104" spans="5:5" x14ac:dyDescent="0.25">
      <c r="E104" s="275"/>
    </row>
    <row r="105" spans="5:5" x14ac:dyDescent="0.25">
      <c r="E105" s="275"/>
    </row>
    <row r="106" spans="5:5" x14ac:dyDescent="0.25">
      <c r="E106" s="275"/>
    </row>
    <row r="107" spans="5:5" x14ac:dyDescent="0.25">
      <c r="E107" s="275"/>
    </row>
    <row r="108" spans="5:5" x14ac:dyDescent="0.25">
      <c r="E108" s="275"/>
    </row>
    <row r="109" spans="5:5" x14ac:dyDescent="0.25">
      <c r="E109" s="275"/>
    </row>
    <row r="110" spans="5:5" x14ac:dyDescent="0.25">
      <c r="E110" s="275"/>
    </row>
    <row r="111" spans="5:5" x14ac:dyDescent="0.25">
      <c r="E111" s="275"/>
    </row>
    <row r="112" spans="5:5" x14ac:dyDescent="0.25">
      <c r="E112" s="275"/>
    </row>
    <row r="113" spans="5:5" x14ac:dyDescent="0.25">
      <c r="E113" s="275"/>
    </row>
    <row r="114" spans="5:5" x14ac:dyDescent="0.25">
      <c r="E114" s="275"/>
    </row>
    <row r="115" spans="5:5" x14ac:dyDescent="0.25">
      <c r="E115" s="275"/>
    </row>
    <row r="116" spans="5:5" x14ac:dyDescent="0.25">
      <c r="E116" s="275"/>
    </row>
    <row r="117" spans="5:5" x14ac:dyDescent="0.25">
      <c r="E117" s="275"/>
    </row>
    <row r="118" spans="5:5" x14ac:dyDescent="0.25">
      <c r="E118" s="275"/>
    </row>
    <row r="119" spans="5:5" x14ac:dyDescent="0.25">
      <c r="E119" s="275"/>
    </row>
    <row r="120" spans="5:5" x14ac:dyDescent="0.25">
      <c r="E120" s="275"/>
    </row>
    <row r="121" spans="5:5" x14ac:dyDescent="0.25">
      <c r="E121" s="275"/>
    </row>
    <row r="122" spans="5:5" x14ac:dyDescent="0.25">
      <c r="E122" s="275"/>
    </row>
    <row r="123" spans="5:5" x14ac:dyDescent="0.25">
      <c r="E123" s="275"/>
    </row>
    <row r="124" spans="5:5" x14ac:dyDescent="0.25">
      <c r="E124" s="275"/>
    </row>
    <row r="125" spans="5:5" x14ac:dyDescent="0.25">
      <c r="E125" s="275"/>
    </row>
    <row r="126" spans="5:5" x14ac:dyDescent="0.25">
      <c r="E126" s="275"/>
    </row>
    <row r="127" spans="5:5" x14ac:dyDescent="0.25">
      <c r="E127" s="275"/>
    </row>
    <row r="128" spans="5:5" x14ac:dyDescent="0.25">
      <c r="E128" s="275"/>
    </row>
    <row r="129" spans="5:5" x14ac:dyDescent="0.25">
      <c r="E129" s="275"/>
    </row>
    <row r="130" spans="5:5" x14ac:dyDescent="0.25">
      <c r="E130" s="275"/>
    </row>
    <row r="131" spans="5:5" x14ac:dyDescent="0.25">
      <c r="E131" s="275"/>
    </row>
    <row r="132" spans="5:5" x14ac:dyDescent="0.25">
      <c r="E132" s="275"/>
    </row>
    <row r="133" spans="5:5" x14ac:dyDescent="0.25">
      <c r="E133" s="275"/>
    </row>
    <row r="134" spans="5:5" x14ac:dyDescent="0.25">
      <c r="E134" s="275"/>
    </row>
    <row r="135" spans="5:5" x14ac:dyDescent="0.25">
      <c r="E135" s="275"/>
    </row>
    <row r="136" spans="5:5" x14ac:dyDescent="0.25">
      <c r="E136" s="275"/>
    </row>
    <row r="137" spans="5:5" x14ac:dyDescent="0.25">
      <c r="E137" s="275"/>
    </row>
    <row r="138" spans="5:5" x14ac:dyDescent="0.25">
      <c r="E138" s="275"/>
    </row>
    <row r="139" spans="5:5" x14ac:dyDescent="0.25">
      <c r="E139" s="275"/>
    </row>
    <row r="140" spans="5:5" x14ac:dyDescent="0.25">
      <c r="E140" s="275"/>
    </row>
    <row r="141" spans="5:5" x14ac:dyDescent="0.25">
      <c r="E141" s="275"/>
    </row>
    <row r="142" spans="5:5" x14ac:dyDescent="0.25">
      <c r="E142" s="275"/>
    </row>
    <row r="143" spans="5:5" x14ac:dyDescent="0.25">
      <c r="E143" s="275"/>
    </row>
    <row r="144" spans="5:5" x14ac:dyDescent="0.25">
      <c r="E144" s="275"/>
    </row>
    <row r="145" spans="5:5" x14ac:dyDescent="0.25">
      <c r="E145" s="275"/>
    </row>
    <row r="146" spans="5:5" x14ac:dyDescent="0.25">
      <c r="E146" s="275"/>
    </row>
    <row r="147" spans="5:5" x14ac:dyDescent="0.25">
      <c r="E147" s="275"/>
    </row>
    <row r="148" spans="5:5" x14ac:dyDescent="0.25">
      <c r="E148" s="275"/>
    </row>
    <row r="149" spans="5:5" x14ac:dyDescent="0.25">
      <c r="E149" s="275"/>
    </row>
    <row r="150" spans="5:5" x14ac:dyDescent="0.25">
      <c r="E150" s="275"/>
    </row>
    <row r="151" spans="5:5" x14ac:dyDescent="0.25">
      <c r="E151" s="275"/>
    </row>
    <row r="152" spans="5:5" x14ac:dyDescent="0.25">
      <c r="E152" s="275"/>
    </row>
    <row r="153" spans="5:5" x14ac:dyDescent="0.25">
      <c r="E153" s="275"/>
    </row>
    <row r="154" spans="5:5" x14ac:dyDescent="0.25">
      <c r="E154" s="275"/>
    </row>
    <row r="155" spans="5:5" x14ac:dyDescent="0.25">
      <c r="E155" s="275"/>
    </row>
    <row r="156" spans="5:5" x14ac:dyDescent="0.25">
      <c r="E156" s="275"/>
    </row>
    <row r="157" spans="5:5" x14ac:dyDescent="0.25">
      <c r="E157" s="275"/>
    </row>
    <row r="158" spans="5:5" x14ac:dyDescent="0.25">
      <c r="E158" s="275"/>
    </row>
    <row r="159" spans="5:5" x14ac:dyDescent="0.25">
      <c r="E159" s="275"/>
    </row>
    <row r="160" spans="5:5" x14ac:dyDescent="0.25">
      <c r="E160" s="275"/>
    </row>
    <row r="161" spans="5:5" x14ac:dyDescent="0.25">
      <c r="E161" s="275"/>
    </row>
    <row r="162" spans="5:5" x14ac:dyDescent="0.25">
      <c r="E162" s="275"/>
    </row>
    <row r="163" spans="5:5" x14ac:dyDescent="0.25">
      <c r="E163" s="275"/>
    </row>
    <row r="164" spans="5:5" x14ac:dyDescent="0.25">
      <c r="E164" s="275"/>
    </row>
    <row r="165" spans="5:5" x14ac:dyDescent="0.25">
      <c r="E165" s="275"/>
    </row>
    <row r="166" spans="5:5" x14ac:dyDescent="0.25">
      <c r="E166" s="275"/>
    </row>
    <row r="167" spans="5:5" x14ac:dyDescent="0.25">
      <c r="E167" s="275"/>
    </row>
    <row r="168" spans="5:5" x14ac:dyDescent="0.25">
      <c r="E168" s="275"/>
    </row>
    <row r="169" spans="5:5" x14ac:dyDescent="0.25">
      <c r="E169" s="275"/>
    </row>
    <row r="170" spans="5:5" x14ac:dyDescent="0.25">
      <c r="E170" s="275"/>
    </row>
    <row r="171" spans="5:5" x14ac:dyDescent="0.25">
      <c r="E171" s="275"/>
    </row>
    <row r="172" spans="5:5" x14ac:dyDescent="0.25">
      <c r="E172" s="275"/>
    </row>
    <row r="173" spans="5:5" x14ac:dyDescent="0.25">
      <c r="E173" s="275"/>
    </row>
    <row r="174" spans="5:5" x14ac:dyDescent="0.25">
      <c r="E174" s="275"/>
    </row>
    <row r="175" spans="5:5" x14ac:dyDescent="0.25">
      <c r="E175" s="275"/>
    </row>
    <row r="176" spans="5:5" x14ac:dyDescent="0.25">
      <c r="E176" s="275"/>
    </row>
    <row r="177" spans="5:5" x14ac:dyDescent="0.25">
      <c r="E177" s="275"/>
    </row>
    <row r="178" spans="5:5" x14ac:dyDescent="0.25">
      <c r="E178" s="275"/>
    </row>
    <row r="179" spans="5:5" x14ac:dyDescent="0.25">
      <c r="E179" s="275"/>
    </row>
    <row r="180" spans="5:5" x14ac:dyDescent="0.25">
      <c r="E180" s="275"/>
    </row>
    <row r="181" spans="5:5" x14ac:dyDescent="0.25">
      <c r="E181" s="275"/>
    </row>
    <row r="182" spans="5:5" x14ac:dyDescent="0.25">
      <c r="E182" s="275"/>
    </row>
    <row r="183" spans="5:5" x14ac:dyDescent="0.25">
      <c r="E183" s="275"/>
    </row>
    <row r="184" spans="5:5" x14ac:dyDescent="0.25">
      <c r="E184" s="275"/>
    </row>
    <row r="185" spans="5:5" x14ac:dyDescent="0.25">
      <c r="E185" s="275"/>
    </row>
    <row r="186" spans="5:5" x14ac:dyDescent="0.25">
      <c r="E186" s="275"/>
    </row>
    <row r="187" spans="5:5" x14ac:dyDescent="0.25">
      <c r="E187" s="275"/>
    </row>
    <row r="188" spans="5:5" x14ac:dyDescent="0.25">
      <c r="E188" s="275"/>
    </row>
    <row r="189" spans="5:5" x14ac:dyDescent="0.25">
      <c r="E189" s="275"/>
    </row>
    <row r="190" spans="5:5" x14ac:dyDescent="0.25">
      <c r="E190" s="275"/>
    </row>
    <row r="191" spans="5:5" x14ac:dyDescent="0.25">
      <c r="E191" s="275"/>
    </row>
    <row r="192" spans="5:5" x14ac:dyDescent="0.25">
      <c r="E192" s="275"/>
    </row>
    <row r="193" spans="5:5" x14ac:dyDescent="0.25">
      <c r="E193" s="275"/>
    </row>
    <row r="194" spans="5:5" x14ac:dyDescent="0.25">
      <c r="E194" s="275"/>
    </row>
    <row r="195" spans="5:5" x14ac:dyDescent="0.25">
      <c r="E195" s="275"/>
    </row>
    <row r="196" spans="5:5" x14ac:dyDescent="0.25">
      <c r="E196" s="275"/>
    </row>
    <row r="197" spans="5:5" x14ac:dyDescent="0.25">
      <c r="E197" s="275"/>
    </row>
    <row r="198" spans="5:5" x14ac:dyDescent="0.25">
      <c r="E198" s="275"/>
    </row>
    <row r="199" spans="5:5" x14ac:dyDescent="0.25">
      <c r="E199" s="275"/>
    </row>
    <row r="200" spans="5:5" x14ac:dyDescent="0.25">
      <c r="E200" s="275"/>
    </row>
    <row r="201" spans="5:5" x14ac:dyDescent="0.25">
      <c r="E201" s="275"/>
    </row>
    <row r="202" spans="5:5" x14ac:dyDescent="0.25">
      <c r="E202" s="275"/>
    </row>
    <row r="203" spans="5:5" x14ac:dyDescent="0.25">
      <c r="E203" s="275"/>
    </row>
    <row r="204" spans="5:5" x14ac:dyDescent="0.25">
      <c r="E204" s="275"/>
    </row>
    <row r="205" spans="5:5" x14ac:dyDescent="0.25">
      <c r="E205" s="275"/>
    </row>
    <row r="206" spans="5:5" x14ac:dyDescent="0.25">
      <c r="E206" s="275"/>
    </row>
    <row r="207" spans="5:5" x14ac:dyDescent="0.25">
      <c r="E207" s="275"/>
    </row>
    <row r="208" spans="5:5" x14ac:dyDescent="0.25">
      <c r="E208" s="275"/>
    </row>
    <row r="209" spans="5:5" x14ac:dyDescent="0.25">
      <c r="E209" s="275"/>
    </row>
    <row r="210" spans="5:5" x14ac:dyDescent="0.25">
      <c r="E210" s="275"/>
    </row>
    <row r="211" spans="5:5" x14ac:dyDescent="0.25">
      <c r="E211" s="275"/>
    </row>
    <row r="212" spans="5:5" x14ac:dyDescent="0.25">
      <c r="E212" s="275"/>
    </row>
    <row r="213" spans="5:5" x14ac:dyDescent="0.25">
      <c r="E213" s="275"/>
    </row>
    <row r="214" spans="5:5" x14ac:dyDescent="0.25">
      <c r="E214" s="275"/>
    </row>
    <row r="215" spans="5:5" x14ac:dyDescent="0.25">
      <c r="E215" s="275"/>
    </row>
    <row r="216" spans="5:5" x14ac:dyDescent="0.25">
      <c r="E216" s="275"/>
    </row>
    <row r="217" spans="5:5" x14ac:dyDescent="0.25">
      <c r="E217" s="275"/>
    </row>
    <row r="218" spans="5:5" x14ac:dyDescent="0.25">
      <c r="E218" s="275"/>
    </row>
    <row r="219" spans="5:5" x14ac:dyDescent="0.25">
      <c r="E219" s="275"/>
    </row>
    <row r="220" spans="5:5" x14ac:dyDescent="0.25">
      <c r="E220" s="275"/>
    </row>
    <row r="221" spans="5:5" x14ac:dyDescent="0.25">
      <c r="E221" s="275"/>
    </row>
    <row r="222" spans="5:5" x14ac:dyDescent="0.25">
      <c r="E222" s="275"/>
    </row>
    <row r="223" spans="5:5" x14ac:dyDescent="0.25">
      <c r="E223" s="275"/>
    </row>
    <row r="224" spans="5:5" x14ac:dyDescent="0.25">
      <c r="E224" s="275"/>
    </row>
    <row r="225" spans="5:5" x14ac:dyDescent="0.25">
      <c r="E225" s="275"/>
    </row>
    <row r="226" spans="5:5" x14ac:dyDescent="0.25">
      <c r="E226" s="275"/>
    </row>
    <row r="227" spans="5:5" x14ac:dyDescent="0.25">
      <c r="E227" s="275"/>
    </row>
    <row r="228" spans="5:5" x14ac:dyDescent="0.25">
      <c r="E228" s="275"/>
    </row>
    <row r="229" spans="5:5" x14ac:dyDescent="0.25">
      <c r="E229" s="275"/>
    </row>
    <row r="230" spans="5:5" x14ac:dyDescent="0.25">
      <c r="E230" s="275"/>
    </row>
    <row r="231" spans="5:5" x14ac:dyDescent="0.25">
      <c r="E231" s="275"/>
    </row>
    <row r="232" spans="5:5" x14ac:dyDescent="0.25">
      <c r="E232" s="275"/>
    </row>
    <row r="233" spans="5:5" x14ac:dyDescent="0.25">
      <c r="E233" s="275"/>
    </row>
    <row r="234" spans="5:5" x14ac:dyDescent="0.25">
      <c r="E234" s="275"/>
    </row>
    <row r="235" spans="5:5" x14ac:dyDescent="0.25">
      <c r="E235" s="275"/>
    </row>
    <row r="236" spans="5:5" x14ac:dyDescent="0.25">
      <c r="E236" s="275"/>
    </row>
    <row r="237" spans="5:5" x14ac:dyDescent="0.25">
      <c r="E237" s="275"/>
    </row>
    <row r="238" spans="5:5" x14ac:dyDescent="0.25">
      <c r="E238" s="275"/>
    </row>
    <row r="239" spans="5:5" x14ac:dyDescent="0.25">
      <c r="E239" s="275"/>
    </row>
    <row r="240" spans="5:5" x14ac:dyDescent="0.25">
      <c r="E240" s="275"/>
    </row>
    <row r="241" spans="5:5" x14ac:dyDescent="0.25">
      <c r="E241" s="275"/>
    </row>
    <row r="242" spans="5:5" x14ac:dyDescent="0.25">
      <c r="E242" s="275"/>
    </row>
    <row r="243" spans="5:5" x14ac:dyDescent="0.25">
      <c r="E243" s="275"/>
    </row>
    <row r="244" spans="5:5" x14ac:dyDescent="0.25">
      <c r="E244" s="275"/>
    </row>
    <row r="245" spans="5:5" x14ac:dyDescent="0.25">
      <c r="E245" s="275"/>
    </row>
    <row r="246" spans="5:5" x14ac:dyDescent="0.25">
      <c r="E246" s="275"/>
    </row>
    <row r="247" spans="5:5" x14ac:dyDescent="0.25">
      <c r="E247" s="275"/>
    </row>
    <row r="248" spans="5:5" x14ac:dyDescent="0.25">
      <c r="E248" s="275"/>
    </row>
    <row r="249" spans="5:5" x14ac:dyDescent="0.25">
      <c r="E249" s="275"/>
    </row>
    <row r="250" spans="5:5" x14ac:dyDescent="0.25">
      <c r="E250" s="275"/>
    </row>
    <row r="251" spans="5:5" x14ac:dyDescent="0.25">
      <c r="E251" s="275"/>
    </row>
    <row r="252" spans="5:5" x14ac:dyDescent="0.25">
      <c r="E252" s="275"/>
    </row>
    <row r="253" spans="5:5" x14ac:dyDescent="0.25">
      <c r="E253" s="275"/>
    </row>
    <row r="254" spans="5:5" x14ac:dyDescent="0.25">
      <c r="E254" s="275"/>
    </row>
    <row r="255" spans="5:5" x14ac:dyDescent="0.25">
      <c r="E255" s="275"/>
    </row>
    <row r="256" spans="5:5" x14ac:dyDescent="0.25">
      <c r="E256" s="275"/>
    </row>
    <row r="257" spans="5:5" x14ac:dyDescent="0.25">
      <c r="E257" s="275"/>
    </row>
    <row r="258" spans="5:5" x14ac:dyDescent="0.25">
      <c r="E258" s="275"/>
    </row>
    <row r="259" spans="5:5" x14ac:dyDescent="0.25">
      <c r="E259" s="275"/>
    </row>
    <row r="260" spans="5:5" x14ac:dyDescent="0.25">
      <c r="E260" s="275"/>
    </row>
    <row r="261" spans="5:5" x14ac:dyDescent="0.25">
      <c r="E261" s="275"/>
    </row>
    <row r="262" spans="5:5" x14ac:dyDescent="0.25">
      <c r="E262" s="275"/>
    </row>
    <row r="263" spans="5:5" x14ac:dyDescent="0.25">
      <c r="E263" s="275"/>
    </row>
    <row r="264" spans="5:5" x14ac:dyDescent="0.25">
      <c r="E264" s="275"/>
    </row>
    <row r="265" spans="5:5" x14ac:dyDescent="0.25">
      <c r="E265" s="275"/>
    </row>
    <row r="266" spans="5:5" x14ac:dyDescent="0.25">
      <c r="E266" s="275"/>
    </row>
    <row r="267" spans="5:5" x14ac:dyDescent="0.25">
      <c r="E267" s="275"/>
    </row>
    <row r="268" spans="5:5" x14ac:dyDescent="0.25">
      <c r="E268" s="275"/>
    </row>
    <row r="269" spans="5:5" x14ac:dyDescent="0.25">
      <c r="E269" s="275"/>
    </row>
    <row r="270" spans="5:5" x14ac:dyDescent="0.25">
      <c r="E270" s="275"/>
    </row>
    <row r="271" spans="5:5" x14ac:dyDescent="0.25">
      <c r="E271" s="275"/>
    </row>
    <row r="272" spans="5:5" x14ac:dyDescent="0.25">
      <c r="E272" s="275"/>
    </row>
    <row r="273" spans="5:5" x14ac:dyDescent="0.25">
      <c r="E273" s="275"/>
    </row>
    <row r="274" spans="5:5" x14ac:dyDescent="0.25">
      <c r="E274" s="275"/>
    </row>
    <row r="275" spans="5:5" x14ac:dyDescent="0.25">
      <c r="E275" s="275"/>
    </row>
    <row r="276" spans="5:5" x14ac:dyDescent="0.25">
      <c r="E276" s="275"/>
    </row>
    <row r="277" spans="5:5" x14ac:dyDescent="0.25">
      <c r="E277" s="275"/>
    </row>
    <row r="278" spans="5:5" x14ac:dyDescent="0.25">
      <c r="E278" s="275"/>
    </row>
    <row r="279" spans="5:5" x14ac:dyDescent="0.25">
      <c r="E279" s="275"/>
    </row>
    <row r="280" spans="5:5" x14ac:dyDescent="0.25">
      <c r="E280" s="275"/>
    </row>
    <row r="281" spans="5:5" x14ac:dyDescent="0.25">
      <c r="E281" s="275"/>
    </row>
    <row r="282" spans="5:5" x14ac:dyDescent="0.25">
      <c r="E282" s="275"/>
    </row>
    <row r="283" spans="5:5" x14ac:dyDescent="0.25">
      <c r="E283" s="275"/>
    </row>
    <row r="284" spans="5:5" x14ac:dyDescent="0.25">
      <c r="E284" s="275"/>
    </row>
    <row r="285" spans="5:5" x14ac:dyDescent="0.25">
      <c r="E285" s="275"/>
    </row>
    <row r="286" spans="5:5" x14ac:dyDescent="0.25">
      <c r="E286" s="275"/>
    </row>
    <row r="287" spans="5:5" x14ac:dyDescent="0.25">
      <c r="E287" s="275"/>
    </row>
    <row r="288" spans="5:5" x14ac:dyDescent="0.25">
      <c r="E288" s="275"/>
    </row>
    <row r="289" spans="5:5" x14ac:dyDescent="0.25">
      <c r="E289" s="275"/>
    </row>
    <row r="290" spans="5:5" x14ac:dyDescent="0.25">
      <c r="E290" s="275"/>
    </row>
    <row r="291" spans="5:5" x14ac:dyDescent="0.25">
      <c r="E291" s="275"/>
    </row>
    <row r="292" spans="5:5" x14ac:dyDescent="0.25">
      <c r="E292" s="275"/>
    </row>
    <row r="293" spans="5:5" x14ac:dyDescent="0.25">
      <c r="E293" s="275"/>
    </row>
    <row r="294" spans="5:5" x14ac:dyDescent="0.25">
      <c r="E294" s="275"/>
    </row>
    <row r="295" spans="5:5" x14ac:dyDescent="0.25">
      <c r="E295" s="275"/>
    </row>
    <row r="296" spans="5:5" x14ac:dyDescent="0.25">
      <c r="E296" s="275"/>
    </row>
    <row r="297" spans="5:5" x14ac:dyDescent="0.25">
      <c r="E297" s="275"/>
    </row>
    <row r="298" spans="5:5" x14ac:dyDescent="0.25">
      <c r="E298" s="275"/>
    </row>
    <row r="299" spans="5:5" x14ac:dyDescent="0.25">
      <c r="E299" s="275"/>
    </row>
    <row r="300" spans="5:5" x14ac:dyDescent="0.25">
      <c r="E300" s="275"/>
    </row>
    <row r="301" spans="5:5" x14ac:dyDescent="0.25">
      <c r="E301" s="275"/>
    </row>
    <row r="302" spans="5:5" x14ac:dyDescent="0.25">
      <c r="E302" s="275"/>
    </row>
    <row r="303" spans="5:5" x14ac:dyDescent="0.25">
      <c r="E303" s="275"/>
    </row>
    <row r="304" spans="5:5" x14ac:dyDescent="0.25">
      <c r="E304" s="275"/>
    </row>
    <row r="305" spans="5:5" x14ac:dyDescent="0.25">
      <c r="E305" s="275"/>
    </row>
    <row r="306" spans="5:5" x14ac:dyDescent="0.25">
      <c r="E306" s="275"/>
    </row>
    <row r="307" spans="5:5" x14ac:dyDescent="0.25">
      <c r="E307" s="275"/>
    </row>
    <row r="308" spans="5:5" x14ac:dyDescent="0.25">
      <c r="E308" s="275"/>
    </row>
    <row r="309" spans="5:5" x14ac:dyDescent="0.25">
      <c r="E309" s="275"/>
    </row>
    <row r="310" spans="5:5" x14ac:dyDescent="0.25">
      <c r="E310" s="275"/>
    </row>
    <row r="311" spans="5:5" x14ac:dyDescent="0.25">
      <c r="E311" s="275"/>
    </row>
    <row r="312" spans="5:5" x14ac:dyDescent="0.25">
      <c r="E312" s="275"/>
    </row>
    <row r="313" spans="5:5" x14ac:dyDescent="0.25">
      <c r="E313" s="275"/>
    </row>
    <row r="314" spans="5:5" x14ac:dyDescent="0.25">
      <c r="E314" s="275"/>
    </row>
    <row r="315" spans="5:5" x14ac:dyDescent="0.25">
      <c r="E315" s="275"/>
    </row>
    <row r="316" spans="5:5" x14ac:dyDescent="0.25">
      <c r="E316" s="275"/>
    </row>
    <row r="317" spans="5:5" x14ac:dyDescent="0.25">
      <c r="E317" s="275"/>
    </row>
    <row r="318" spans="5:5" x14ac:dyDescent="0.25">
      <c r="E318" s="275"/>
    </row>
    <row r="319" spans="5:5" x14ac:dyDescent="0.25">
      <c r="E319" s="275"/>
    </row>
    <row r="320" spans="5:5" x14ac:dyDescent="0.25">
      <c r="E320" s="275"/>
    </row>
    <row r="321" spans="5:5" x14ac:dyDescent="0.25">
      <c r="E321" s="275"/>
    </row>
    <row r="322" spans="5:5" x14ac:dyDescent="0.25">
      <c r="E322" s="275"/>
    </row>
    <row r="323" spans="5:5" x14ac:dyDescent="0.25">
      <c r="E323" s="275"/>
    </row>
    <row r="324" spans="5:5" x14ac:dyDescent="0.25">
      <c r="E324" s="275"/>
    </row>
    <row r="325" spans="5:5" x14ac:dyDescent="0.25">
      <c r="E325" s="275"/>
    </row>
    <row r="326" spans="5:5" x14ac:dyDescent="0.25">
      <c r="E326" s="275"/>
    </row>
    <row r="327" spans="5:5" x14ac:dyDescent="0.25">
      <c r="E327" s="275"/>
    </row>
    <row r="328" spans="5:5" x14ac:dyDescent="0.25">
      <c r="E328" s="275"/>
    </row>
    <row r="329" spans="5:5" x14ac:dyDescent="0.25">
      <c r="E329" s="275"/>
    </row>
    <row r="330" spans="5:5" x14ac:dyDescent="0.25">
      <c r="E330" s="275"/>
    </row>
    <row r="331" spans="5:5" x14ac:dyDescent="0.25">
      <c r="E331" s="275"/>
    </row>
    <row r="332" spans="5:5" x14ac:dyDescent="0.25">
      <c r="E332" s="275"/>
    </row>
    <row r="333" spans="5:5" x14ac:dyDescent="0.25">
      <c r="E333" s="275"/>
    </row>
    <row r="334" spans="5:5" x14ac:dyDescent="0.25">
      <c r="E334" s="275"/>
    </row>
    <row r="335" spans="5:5" x14ac:dyDescent="0.25">
      <c r="E335" s="275"/>
    </row>
    <row r="336" spans="5:5" x14ac:dyDescent="0.25">
      <c r="E336" s="275"/>
    </row>
    <row r="337" spans="5:5" x14ac:dyDescent="0.25">
      <c r="E337" s="275"/>
    </row>
    <row r="338" spans="5:5" x14ac:dyDescent="0.25">
      <c r="E338" s="275"/>
    </row>
    <row r="339" spans="5:5" x14ac:dyDescent="0.25">
      <c r="E339" s="275"/>
    </row>
    <row r="340" spans="5:5" x14ac:dyDescent="0.25">
      <c r="E340" s="275"/>
    </row>
    <row r="341" spans="5:5" x14ac:dyDescent="0.25">
      <c r="E341" s="275"/>
    </row>
    <row r="342" spans="5:5" x14ac:dyDescent="0.25">
      <c r="E342" s="275"/>
    </row>
    <row r="343" spans="5:5" x14ac:dyDescent="0.25">
      <c r="E343" s="275"/>
    </row>
    <row r="344" spans="5:5" x14ac:dyDescent="0.25">
      <c r="E344" s="275"/>
    </row>
    <row r="345" spans="5:5" x14ac:dyDescent="0.25">
      <c r="E345" s="275"/>
    </row>
    <row r="346" spans="5:5" x14ac:dyDescent="0.25">
      <c r="E346" s="275"/>
    </row>
    <row r="347" spans="5:5" x14ac:dyDescent="0.25">
      <c r="E347" s="275"/>
    </row>
    <row r="348" spans="5:5" x14ac:dyDescent="0.25">
      <c r="E348" s="275"/>
    </row>
    <row r="349" spans="5:5" x14ac:dyDescent="0.25">
      <c r="E349" s="275"/>
    </row>
    <row r="350" spans="5:5" x14ac:dyDescent="0.25">
      <c r="E350" s="275"/>
    </row>
    <row r="351" spans="5:5" x14ac:dyDescent="0.25">
      <c r="E351" s="275"/>
    </row>
    <row r="352" spans="5:5" x14ac:dyDescent="0.25">
      <c r="E352" s="275"/>
    </row>
    <row r="353" spans="5:5" x14ac:dyDescent="0.25">
      <c r="E353" s="275"/>
    </row>
    <row r="354" spans="5:5" x14ac:dyDescent="0.25">
      <c r="E354" s="275"/>
    </row>
    <row r="355" spans="5:5" x14ac:dyDescent="0.25">
      <c r="E355" s="275"/>
    </row>
    <row r="356" spans="5:5" x14ac:dyDescent="0.25">
      <c r="E356" s="275"/>
    </row>
    <row r="357" spans="5:5" x14ac:dyDescent="0.25">
      <c r="E357" s="275"/>
    </row>
    <row r="358" spans="5:5" x14ac:dyDescent="0.25">
      <c r="E358" s="275"/>
    </row>
    <row r="359" spans="5:5" x14ac:dyDescent="0.25">
      <c r="E359" s="275"/>
    </row>
    <row r="360" spans="5:5" x14ac:dyDescent="0.25">
      <c r="E360" s="275"/>
    </row>
    <row r="361" spans="5:5" x14ac:dyDescent="0.25">
      <c r="E361" s="275"/>
    </row>
    <row r="362" spans="5:5" x14ac:dyDescent="0.25">
      <c r="E362" s="275"/>
    </row>
    <row r="363" spans="5:5" x14ac:dyDescent="0.25">
      <c r="E363" s="275"/>
    </row>
    <row r="364" spans="5:5" x14ac:dyDescent="0.25">
      <c r="E364" s="275"/>
    </row>
    <row r="365" spans="5:5" x14ac:dyDescent="0.25">
      <c r="E365" s="275"/>
    </row>
    <row r="366" spans="5:5" x14ac:dyDescent="0.25">
      <c r="E366" s="275"/>
    </row>
    <row r="367" spans="5:5" x14ac:dyDescent="0.25">
      <c r="E367" s="275"/>
    </row>
    <row r="368" spans="5:5" x14ac:dyDescent="0.25">
      <c r="E368" s="275"/>
    </row>
    <row r="369" spans="5:5" x14ac:dyDescent="0.25">
      <c r="E369" s="275"/>
    </row>
    <row r="370" spans="5:5" x14ac:dyDescent="0.25">
      <c r="E370" s="275"/>
    </row>
    <row r="371" spans="5:5" x14ac:dyDescent="0.25">
      <c r="E371" s="275"/>
    </row>
    <row r="372" spans="5:5" x14ac:dyDescent="0.25">
      <c r="E372" s="275"/>
    </row>
    <row r="373" spans="5:5" x14ac:dyDescent="0.25">
      <c r="E373" s="275"/>
    </row>
    <row r="374" spans="5:5" x14ac:dyDescent="0.25">
      <c r="E374" s="275"/>
    </row>
    <row r="375" spans="5:5" x14ac:dyDescent="0.25">
      <c r="E375" s="275"/>
    </row>
    <row r="376" spans="5:5" x14ac:dyDescent="0.25">
      <c r="E376" s="275"/>
    </row>
    <row r="377" spans="5:5" x14ac:dyDescent="0.25">
      <c r="E377" s="275"/>
    </row>
    <row r="378" spans="5:5" x14ac:dyDescent="0.25">
      <c r="E378" s="275"/>
    </row>
    <row r="379" spans="5:5" x14ac:dyDescent="0.25">
      <c r="E379" s="275"/>
    </row>
    <row r="380" spans="5:5" x14ac:dyDescent="0.25">
      <c r="E380" s="275"/>
    </row>
    <row r="381" spans="5:5" x14ac:dyDescent="0.25">
      <c r="E381" s="275"/>
    </row>
    <row r="382" spans="5:5" x14ac:dyDescent="0.25">
      <c r="E382" s="275"/>
    </row>
    <row r="383" spans="5:5" x14ac:dyDescent="0.25">
      <c r="E383" s="275"/>
    </row>
    <row r="384" spans="5:5" x14ac:dyDescent="0.25">
      <c r="E384" s="275"/>
    </row>
    <row r="385" spans="5:5" x14ac:dyDescent="0.25">
      <c r="E385" s="275"/>
    </row>
    <row r="386" spans="5:5" x14ac:dyDescent="0.25">
      <c r="E386" s="275"/>
    </row>
    <row r="387" spans="5:5" x14ac:dyDescent="0.25">
      <c r="E387" s="275"/>
    </row>
    <row r="388" spans="5:5" x14ac:dyDescent="0.25">
      <c r="E388" s="275"/>
    </row>
    <row r="389" spans="5:5" x14ac:dyDescent="0.25">
      <c r="E389" s="275"/>
    </row>
    <row r="390" spans="5:5" x14ac:dyDescent="0.25">
      <c r="E390" s="275"/>
    </row>
    <row r="391" spans="5:5" x14ac:dyDescent="0.25">
      <c r="E391" s="275"/>
    </row>
    <row r="392" spans="5:5" x14ac:dyDescent="0.25">
      <c r="E392" s="275"/>
    </row>
    <row r="393" spans="5:5" x14ac:dyDescent="0.25">
      <c r="E393" s="275"/>
    </row>
    <row r="394" spans="5:5" x14ac:dyDescent="0.25">
      <c r="E394" s="275"/>
    </row>
    <row r="395" spans="5:5" x14ac:dyDescent="0.25">
      <c r="E395" s="275"/>
    </row>
    <row r="396" spans="5:5" x14ac:dyDescent="0.25">
      <c r="E396" s="275"/>
    </row>
    <row r="397" spans="5:5" x14ac:dyDescent="0.25">
      <c r="E397" s="275"/>
    </row>
    <row r="398" spans="5:5" x14ac:dyDescent="0.25">
      <c r="E398" s="275"/>
    </row>
    <row r="399" spans="5:5" x14ac:dyDescent="0.25">
      <c r="E399" s="275"/>
    </row>
    <row r="400" spans="5:5" x14ac:dyDescent="0.25">
      <c r="E400" s="275"/>
    </row>
    <row r="401" spans="5:5" x14ac:dyDescent="0.25">
      <c r="E401" s="275"/>
    </row>
    <row r="402" spans="5:5" x14ac:dyDescent="0.25">
      <c r="E402" s="275"/>
    </row>
    <row r="403" spans="5:5" x14ac:dyDescent="0.25">
      <c r="E403" s="275"/>
    </row>
    <row r="404" spans="5:5" x14ac:dyDescent="0.25">
      <c r="E404" s="275"/>
    </row>
    <row r="405" spans="5:5" x14ac:dyDescent="0.25">
      <c r="E405" s="275"/>
    </row>
    <row r="406" spans="5:5" x14ac:dyDescent="0.25">
      <c r="E406" s="275"/>
    </row>
    <row r="407" spans="5:5" x14ac:dyDescent="0.25">
      <c r="E407" s="275"/>
    </row>
    <row r="408" spans="5:5" x14ac:dyDescent="0.25">
      <c r="E408" s="275"/>
    </row>
    <row r="409" spans="5:5" x14ac:dyDescent="0.25">
      <c r="E409" s="275"/>
    </row>
    <row r="410" spans="5:5" x14ac:dyDescent="0.25">
      <c r="E410" s="275"/>
    </row>
    <row r="411" spans="5:5" x14ac:dyDescent="0.25">
      <c r="E411" s="275"/>
    </row>
    <row r="412" spans="5:5" x14ac:dyDescent="0.25">
      <c r="E412" s="275"/>
    </row>
    <row r="413" spans="5:5" x14ac:dyDescent="0.25">
      <c r="E413" s="275"/>
    </row>
    <row r="414" spans="5:5" x14ac:dyDescent="0.25">
      <c r="E414" s="275"/>
    </row>
    <row r="415" spans="5:5" x14ac:dyDescent="0.25">
      <c r="E415" s="275"/>
    </row>
    <row r="416" spans="5:5" x14ac:dyDescent="0.25">
      <c r="E416" s="275"/>
    </row>
    <row r="417" spans="5:5" x14ac:dyDescent="0.25">
      <c r="E417" s="275"/>
    </row>
    <row r="418" spans="5:5" x14ac:dyDescent="0.25">
      <c r="E418" s="275"/>
    </row>
    <row r="419" spans="5:5" x14ac:dyDescent="0.25">
      <c r="E419" s="275"/>
    </row>
    <row r="420" spans="5:5" x14ac:dyDescent="0.25">
      <c r="E420" s="275"/>
    </row>
    <row r="421" spans="5:5" x14ac:dyDescent="0.25">
      <c r="E421" s="275"/>
    </row>
    <row r="422" spans="5:5" x14ac:dyDescent="0.25">
      <c r="E422" s="275"/>
    </row>
    <row r="423" spans="5:5" x14ac:dyDescent="0.25">
      <c r="E423" s="275"/>
    </row>
    <row r="424" spans="5:5" x14ac:dyDescent="0.25">
      <c r="E424" s="275"/>
    </row>
    <row r="425" spans="5:5" x14ac:dyDescent="0.25">
      <c r="E425" s="275"/>
    </row>
    <row r="426" spans="5:5" x14ac:dyDescent="0.25">
      <c r="E426" s="275"/>
    </row>
    <row r="427" spans="5:5" x14ac:dyDescent="0.25">
      <c r="E427" s="275"/>
    </row>
    <row r="428" spans="5:5" x14ac:dyDescent="0.25">
      <c r="E428" s="275"/>
    </row>
    <row r="429" spans="5:5" x14ac:dyDescent="0.25">
      <c r="E429" s="275"/>
    </row>
    <row r="430" spans="5:5" x14ac:dyDescent="0.25">
      <c r="E430" s="275"/>
    </row>
    <row r="431" spans="5:5" x14ac:dyDescent="0.25">
      <c r="E431" s="275"/>
    </row>
    <row r="432" spans="5:5" x14ac:dyDescent="0.25">
      <c r="E432" s="275"/>
    </row>
    <row r="433" spans="5:5" x14ac:dyDescent="0.25">
      <c r="E433" s="275"/>
    </row>
    <row r="434" spans="5:5" x14ac:dyDescent="0.25">
      <c r="E434" s="275"/>
    </row>
    <row r="435" spans="5:5" x14ac:dyDescent="0.25">
      <c r="E435" s="275"/>
    </row>
    <row r="436" spans="5:5" x14ac:dyDescent="0.25">
      <c r="E436" s="275"/>
    </row>
    <row r="437" spans="5:5" x14ac:dyDescent="0.25">
      <c r="E437" s="275"/>
    </row>
    <row r="438" spans="5:5" x14ac:dyDescent="0.25">
      <c r="E438" s="275"/>
    </row>
    <row r="439" spans="5:5" x14ac:dyDescent="0.25">
      <c r="E439" s="275"/>
    </row>
    <row r="440" spans="5:5" x14ac:dyDescent="0.25">
      <c r="E440" s="275"/>
    </row>
    <row r="441" spans="5:5" x14ac:dyDescent="0.25">
      <c r="E441" s="275"/>
    </row>
    <row r="442" spans="5:5" x14ac:dyDescent="0.25">
      <c r="E442" s="275"/>
    </row>
    <row r="443" spans="5:5" x14ac:dyDescent="0.25">
      <c r="E443" s="275"/>
    </row>
    <row r="444" spans="5:5" x14ac:dyDescent="0.25">
      <c r="E444" s="275"/>
    </row>
    <row r="445" spans="5:5" x14ac:dyDescent="0.25">
      <c r="E445" s="275"/>
    </row>
    <row r="446" spans="5:5" x14ac:dyDescent="0.25">
      <c r="E446" s="275"/>
    </row>
    <row r="447" spans="5:5" x14ac:dyDescent="0.25">
      <c r="E447" s="275"/>
    </row>
    <row r="448" spans="5:5" x14ac:dyDescent="0.25">
      <c r="E448" s="275"/>
    </row>
    <row r="449" spans="5:5" x14ac:dyDescent="0.25">
      <c r="E449" s="275"/>
    </row>
    <row r="450" spans="5:5" x14ac:dyDescent="0.25">
      <c r="E450" s="275"/>
    </row>
    <row r="451" spans="5:5" x14ac:dyDescent="0.25">
      <c r="E451" s="275"/>
    </row>
    <row r="452" spans="5:5" x14ac:dyDescent="0.25">
      <c r="E452" s="275"/>
    </row>
    <row r="453" spans="5:5" x14ac:dyDescent="0.25">
      <c r="E453" s="275"/>
    </row>
    <row r="454" spans="5:5" x14ac:dyDescent="0.25">
      <c r="E454" s="275"/>
    </row>
    <row r="455" spans="5:5" x14ac:dyDescent="0.25">
      <c r="E455" s="275"/>
    </row>
    <row r="456" spans="5:5" x14ac:dyDescent="0.25">
      <c r="E456" s="275"/>
    </row>
    <row r="457" spans="5:5" x14ac:dyDescent="0.25">
      <c r="E457" s="275"/>
    </row>
    <row r="458" spans="5:5" x14ac:dyDescent="0.25">
      <c r="E458" s="275"/>
    </row>
    <row r="459" spans="5:5" x14ac:dyDescent="0.25">
      <c r="E459" s="275"/>
    </row>
    <row r="460" spans="5:5" x14ac:dyDescent="0.25">
      <c r="E460" s="275"/>
    </row>
    <row r="461" spans="5:5" x14ac:dyDescent="0.25">
      <c r="E461" s="275"/>
    </row>
    <row r="462" spans="5:5" x14ac:dyDescent="0.25">
      <c r="E462" s="275"/>
    </row>
    <row r="463" spans="5:5" x14ac:dyDescent="0.25">
      <c r="E463" s="275"/>
    </row>
    <row r="464" spans="5:5" x14ac:dyDescent="0.25">
      <c r="E464" s="275"/>
    </row>
    <row r="465" spans="5:5" x14ac:dyDescent="0.25">
      <c r="E465" s="275"/>
    </row>
    <row r="466" spans="5:5" x14ac:dyDescent="0.25">
      <c r="E466" s="275"/>
    </row>
    <row r="467" spans="5:5" x14ac:dyDescent="0.25">
      <c r="E467" s="275"/>
    </row>
    <row r="468" spans="5:5" x14ac:dyDescent="0.25">
      <c r="E468" s="275"/>
    </row>
    <row r="469" spans="5:5" x14ac:dyDescent="0.25">
      <c r="E469" s="275"/>
    </row>
    <row r="470" spans="5:5" x14ac:dyDescent="0.25">
      <c r="E470" s="275"/>
    </row>
    <row r="471" spans="5:5" x14ac:dyDescent="0.25">
      <c r="E471" s="275"/>
    </row>
    <row r="472" spans="5:5" x14ac:dyDescent="0.25">
      <c r="E472" s="275"/>
    </row>
    <row r="473" spans="5:5" x14ac:dyDescent="0.25">
      <c r="E473" s="275"/>
    </row>
    <row r="474" spans="5:5" x14ac:dyDescent="0.25">
      <c r="E474" s="275"/>
    </row>
    <row r="475" spans="5:5" x14ac:dyDescent="0.25">
      <c r="E475" s="275"/>
    </row>
    <row r="476" spans="5:5" x14ac:dyDescent="0.25">
      <c r="E476" s="275"/>
    </row>
    <row r="477" spans="5:5" x14ac:dyDescent="0.25">
      <c r="E477" s="275"/>
    </row>
    <row r="478" spans="5:5" x14ac:dyDescent="0.25">
      <c r="E478" s="275"/>
    </row>
    <row r="479" spans="5:5" x14ac:dyDescent="0.25">
      <c r="E479" s="275"/>
    </row>
    <row r="480" spans="5:5" x14ac:dyDescent="0.25">
      <c r="E480" s="275"/>
    </row>
    <row r="481" spans="5:5" x14ac:dyDescent="0.25">
      <c r="E481" s="275"/>
    </row>
    <row r="482" spans="5:5" x14ac:dyDescent="0.25">
      <c r="E482" s="275"/>
    </row>
    <row r="483" spans="5:5" x14ac:dyDescent="0.25">
      <c r="E483" s="275"/>
    </row>
    <row r="484" spans="5:5" x14ac:dyDescent="0.25">
      <c r="E484" s="275"/>
    </row>
    <row r="485" spans="5:5" x14ac:dyDescent="0.25">
      <c r="E485" s="275"/>
    </row>
    <row r="486" spans="5:5" x14ac:dyDescent="0.25">
      <c r="E486" s="275"/>
    </row>
    <row r="487" spans="5:5" x14ac:dyDescent="0.25">
      <c r="E487" s="275"/>
    </row>
    <row r="488" spans="5:5" x14ac:dyDescent="0.25">
      <c r="E488" s="275"/>
    </row>
    <row r="489" spans="5:5" x14ac:dyDescent="0.25">
      <c r="E489" s="275"/>
    </row>
    <row r="490" spans="5:5" x14ac:dyDescent="0.25">
      <c r="E490" s="275"/>
    </row>
    <row r="491" spans="5:5" x14ac:dyDescent="0.25">
      <c r="E491" s="275"/>
    </row>
    <row r="492" spans="5:5" x14ac:dyDescent="0.25">
      <c r="E492" s="275"/>
    </row>
    <row r="493" spans="5:5" x14ac:dyDescent="0.25">
      <c r="E493" s="275"/>
    </row>
    <row r="494" spans="5:5" x14ac:dyDescent="0.25">
      <c r="E494" s="275"/>
    </row>
    <row r="495" spans="5:5" x14ac:dyDescent="0.25">
      <c r="E495" s="275"/>
    </row>
    <row r="496" spans="5:5" x14ac:dyDescent="0.25">
      <c r="E496" s="275"/>
    </row>
    <row r="497" spans="5:5" x14ac:dyDescent="0.25">
      <c r="E497" s="275"/>
    </row>
    <row r="498" spans="5:5" x14ac:dyDescent="0.25">
      <c r="E498" s="275"/>
    </row>
    <row r="499" spans="5:5" x14ac:dyDescent="0.25">
      <c r="E499" s="275"/>
    </row>
    <row r="500" spans="5:5" x14ac:dyDescent="0.25">
      <c r="E500" s="275"/>
    </row>
    <row r="501" spans="5:5" x14ac:dyDescent="0.25">
      <c r="E501" s="275"/>
    </row>
    <row r="502" spans="5:5" x14ac:dyDescent="0.25">
      <c r="E502" s="275"/>
    </row>
    <row r="503" spans="5:5" x14ac:dyDescent="0.25">
      <c r="E503" s="275"/>
    </row>
    <row r="504" spans="5:5" x14ac:dyDescent="0.25">
      <c r="E504" s="275"/>
    </row>
    <row r="505" spans="5:5" x14ac:dyDescent="0.25">
      <c r="E505" s="275"/>
    </row>
    <row r="506" spans="5:5" x14ac:dyDescent="0.25">
      <c r="E506" s="275"/>
    </row>
    <row r="507" spans="5:5" x14ac:dyDescent="0.25">
      <c r="E507" s="275"/>
    </row>
    <row r="508" spans="5:5" x14ac:dyDescent="0.25">
      <c r="E508" s="275"/>
    </row>
    <row r="509" spans="5:5" x14ac:dyDescent="0.25">
      <c r="E509" s="275"/>
    </row>
    <row r="510" spans="5:5" x14ac:dyDescent="0.25">
      <c r="E510" s="275"/>
    </row>
    <row r="511" spans="5:5" x14ac:dyDescent="0.25">
      <c r="E511" s="275"/>
    </row>
    <row r="512" spans="5:5" x14ac:dyDescent="0.25">
      <c r="E512" s="275"/>
    </row>
    <row r="513" spans="5:5" x14ac:dyDescent="0.25">
      <c r="E513" s="275"/>
    </row>
    <row r="514" spans="5:5" x14ac:dyDescent="0.25">
      <c r="E514" s="275"/>
    </row>
    <row r="515" spans="5:5" x14ac:dyDescent="0.25">
      <c r="E515" s="275"/>
    </row>
    <row r="516" spans="5:5" x14ac:dyDescent="0.25">
      <c r="E516" s="275"/>
    </row>
    <row r="517" spans="5:5" x14ac:dyDescent="0.25">
      <c r="E517" s="275"/>
    </row>
    <row r="518" spans="5:5" x14ac:dyDescent="0.25">
      <c r="E518" s="275"/>
    </row>
    <row r="519" spans="5:5" x14ac:dyDescent="0.25">
      <c r="E519" s="275"/>
    </row>
    <row r="520" spans="5:5" x14ac:dyDescent="0.25">
      <c r="E520" s="275"/>
    </row>
    <row r="521" spans="5:5" x14ac:dyDescent="0.25">
      <c r="E521" s="275"/>
    </row>
    <row r="522" spans="5:5" x14ac:dyDescent="0.25">
      <c r="E522" s="275"/>
    </row>
    <row r="523" spans="5:5" x14ac:dyDescent="0.25">
      <c r="E523" s="275"/>
    </row>
    <row r="524" spans="5:5" x14ac:dyDescent="0.25">
      <c r="E524" s="275"/>
    </row>
    <row r="525" spans="5:5" x14ac:dyDescent="0.25">
      <c r="E525" s="275"/>
    </row>
    <row r="526" spans="5:5" x14ac:dyDescent="0.25">
      <c r="E526" s="275"/>
    </row>
    <row r="527" spans="5:5" x14ac:dyDescent="0.25">
      <c r="E527" s="275"/>
    </row>
    <row r="528" spans="5:5" x14ac:dyDescent="0.25">
      <c r="E528" s="275"/>
    </row>
    <row r="529" spans="5:5" x14ac:dyDescent="0.25">
      <c r="E529" s="275"/>
    </row>
    <row r="530" spans="5:5" x14ac:dyDescent="0.25">
      <c r="E530" s="275"/>
    </row>
    <row r="531" spans="5:5" x14ac:dyDescent="0.25">
      <c r="E531" s="275"/>
    </row>
    <row r="532" spans="5:5" x14ac:dyDescent="0.25">
      <c r="E532" s="275"/>
    </row>
    <row r="533" spans="5:5" x14ac:dyDescent="0.25">
      <c r="E533" s="275"/>
    </row>
    <row r="534" spans="5:5" x14ac:dyDescent="0.25">
      <c r="E534" s="275"/>
    </row>
    <row r="535" spans="5:5" x14ac:dyDescent="0.25">
      <c r="E535" s="275"/>
    </row>
    <row r="536" spans="5:5" x14ac:dyDescent="0.25">
      <c r="E536" s="275"/>
    </row>
    <row r="537" spans="5:5" x14ac:dyDescent="0.25">
      <c r="E537" s="275"/>
    </row>
    <row r="538" spans="5:5" x14ac:dyDescent="0.25">
      <c r="E538" s="275"/>
    </row>
    <row r="539" spans="5:5" x14ac:dyDescent="0.25">
      <c r="E539" s="275"/>
    </row>
    <row r="540" spans="5:5" x14ac:dyDescent="0.25">
      <c r="E540" s="275"/>
    </row>
    <row r="541" spans="5:5" x14ac:dyDescent="0.25">
      <c r="E541" s="275"/>
    </row>
    <row r="542" spans="5:5" x14ac:dyDescent="0.25">
      <c r="E542" s="275"/>
    </row>
    <row r="543" spans="5:5" x14ac:dyDescent="0.25">
      <c r="E543" s="275"/>
    </row>
    <row r="544" spans="5:5" x14ac:dyDescent="0.25">
      <c r="E544" s="275"/>
    </row>
    <row r="545" spans="5:5" x14ac:dyDescent="0.25">
      <c r="E545" s="275"/>
    </row>
    <row r="546" spans="5:5" x14ac:dyDescent="0.25">
      <c r="E546" s="275"/>
    </row>
    <row r="547" spans="5:5" x14ac:dyDescent="0.25">
      <c r="E547" s="275"/>
    </row>
    <row r="548" spans="5:5" x14ac:dyDescent="0.25">
      <c r="E548" s="275"/>
    </row>
    <row r="549" spans="5:5" x14ac:dyDescent="0.25">
      <c r="E549" s="275"/>
    </row>
    <row r="550" spans="5:5" x14ac:dyDescent="0.25">
      <c r="E550" s="275"/>
    </row>
    <row r="551" spans="5:5" x14ac:dyDescent="0.25">
      <c r="E551" s="275"/>
    </row>
    <row r="552" spans="5:5" x14ac:dyDescent="0.25">
      <c r="E552" s="275"/>
    </row>
    <row r="553" spans="5:5" x14ac:dyDescent="0.25">
      <c r="E553" s="275"/>
    </row>
    <row r="554" spans="5:5" x14ac:dyDescent="0.25">
      <c r="E554" s="275"/>
    </row>
    <row r="555" spans="5:5" x14ac:dyDescent="0.25">
      <c r="E555" s="275"/>
    </row>
    <row r="556" spans="5:5" x14ac:dyDescent="0.25">
      <c r="E556" s="275"/>
    </row>
    <row r="557" spans="5:5" x14ac:dyDescent="0.25">
      <c r="E557" s="275"/>
    </row>
    <row r="558" spans="5:5" x14ac:dyDescent="0.25">
      <c r="E558" s="275"/>
    </row>
    <row r="559" spans="5:5" x14ac:dyDescent="0.25">
      <c r="E559" s="275"/>
    </row>
    <row r="560" spans="5:5" x14ac:dyDescent="0.25">
      <c r="E560" s="275"/>
    </row>
    <row r="561" spans="5:5" x14ac:dyDescent="0.25">
      <c r="E561" s="275"/>
    </row>
    <row r="562" spans="5:5" x14ac:dyDescent="0.25">
      <c r="E562" s="275"/>
    </row>
    <row r="563" spans="5:5" x14ac:dyDescent="0.25">
      <c r="E563" s="275"/>
    </row>
    <row r="564" spans="5:5" x14ac:dyDescent="0.25">
      <c r="E564" s="275"/>
    </row>
    <row r="565" spans="5:5" x14ac:dyDescent="0.25">
      <c r="E565" s="275"/>
    </row>
    <row r="566" spans="5:5" x14ac:dyDescent="0.25">
      <c r="E566" s="275"/>
    </row>
    <row r="567" spans="5:5" x14ac:dyDescent="0.25">
      <c r="E567" s="275"/>
    </row>
    <row r="568" spans="5:5" x14ac:dyDescent="0.25">
      <c r="E568" s="275"/>
    </row>
    <row r="569" spans="5:5" x14ac:dyDescent="0.25">
      <c r="E569" s="275"/>
    </row>
    <row r="570" spans="5:5" x14ac:dyDescent="0.25">
      <c r="E570" s="275"/>
    </row>
    <row r="571" spans="5:5" x14ac:dyDescent="0.25">
      <c r="E571" s="275"/>
    </row>
    <row r="572" spans="5:5" x14ac:dyDescent="0.25">
      <c r="E572" s="275"/>
    </row>
    <row r="573" spans="5:5" x14ac:dyDescent="0.25">
      <c r="E573" s="275"/>
    </row>
    <row r="574" spans="5:5" x14ac:dyDescent="0.25">
      <c r="E574" s="275"/>
    </row>
    <row r="575" spans="5:5" x14ac:dyDescent="0.25">
      <c r="E575" s="275"/>
    </row>
    <row r="576" spans="5:5" x14ac:dyDescent="0.25">
      <c r="E576" s="275"/>
    </row>
    <row r="577" spans="5:5" x14ac:dyDescent="0.25">
      <c r="E577" s="275"/>
    </row>
    <row r="578" spans="5:5" x14ac:dyDescent="0.25">
      <c r="E578" s="275"/>
    </row>
    <row r="579" spans="5:5" x14ac:dyDescent="0.25">
      <c r="E579" s="275"/>
    </row>
    <row r="580" spans="5:5" x14ac:dyDescent="0.25">
      <c r="E580" s="275"/>
    </row>
    <row r="581" spans="5:5" x14ac:dyDescent="0.25">
      <c r="E581" s="275"/>
    </row>
    <row r="582" spans="5:5" x14ac:dyDescent="0.25">
      <c r="E582" s="275"/>
    </row>
    <row r="583" spans="5:5" x14ac:dyDescent="0.25">
      <c r="E583" s="275"/>
    </row>
    <row r="584" spans="5:5" x14ac:dyDescent="0.25">
      <c r="E584" s="275"/>
    </row>
    <row r="585" spans="5:5" x14ac:dyDescent="0.25">
      <c r="E585" s="275"/>
    </row>
    <row r="586" spans="5:5" x14ac:dyDescent="0.25">
      <c r="E586" s="275"/>
    </row>
    <row r="587" spans="5:5" x14ac:dyDescent="0.25">
      <c r="E587" s="275"/>
    </row>
    <row r="588" spans="5:5" x14ac:dyDescent="0.25">
      <c r="E588" s="275"/>
    </row>
    <row r="589" spans="5:5" x14ac:dyDescent="0.25">
      <c r="E589" s="275"/>
    </row>
    <row r="590" spans="5:5" x14ac:dyDescent="0.25">
      <c r="E590" s="275"/>
    </row>
    <row r="591" spans="5:5" x14ac:dyDescent="0.25">
      <c r="E591" s="275"/>
    </row>
    <row r="592" spans="5:5" x14ac:dyDescent="0.25">
      <c r="E592" s="275"/>
    </row>
    <row r="593" spans="5:5" x14ac:dyDescent="0.25">
      <c r="E593" s="275"/>
    </row>
    <row r="594" spans="5:5" x14ac:dyDescent="0.25">
      <c r="E594" s="275"/>
    </row>
    <row r="595" spans="5:5" x14ac:dyDescent="0.25">
      <c r="E595" s="275"/>
    </row>
    <row r="596" spans="5:5" x14ac:dyDescent="0.25">
      <c r="E596" s="275"/>
    </row>
    <row r="597" spans="5:5" x14ac:dyDescent="0.25">
      <c r="E597" s="275"/>
    </row>
    <row r="598" spans="5:5" x14ac:dyDescent="0.25">
      <c r="E598" s="275"/>
    </row>
    <row r="599" spans="5:5" x14ac:dyDescent="0.25">
      <c r="E599" s="275"/>
    </row>
    <row r="600" spans="5:5" x14ac:dyDescent="0.25">
      <c r="E600" s="275"/>
    </row>
    <row r="601" spans="5:5" x14ac:dyDescent="0.25">
      <c r="E601" s="275"/>
    </row>
    <row r="602" spans="5:5" x14ac:dyDescent="0.25">
      <c r="E602" s="275"/>
    </row>
    <row r="603" spans="5:5" x14ac:dyDescent="0.25">
      <c r="E603" s="275"/>
    </row>
    <row r="604" spans="5:5" x14ac:dyDescent="0.25">
      <c r="E604" s="275"/>
    </row>
    <row r="605" spans="5:5" x14ac:dyDescent="0.25">
      <c r="E605" s="275"/>
    </row>
    <row r="606" spans="5:5" x14ac:dyDescent="0.25">
      <c r="E606" s="275"/>
    </row>
    <row r="607" spans="5:5" x14ac:dyDescent="0.25">
      <c r="E607" s="275"/>
    </row>
    <row r="608" spans="5:5" x14ac:dyDescent="0.25">
      <c r="E608" s="275"/>
    </row>
    <row r="609" spans="5:5" x14ac:dyDescent="0.25">
      <c r="E609" s="275"/>
    </row>
    <row r="610" spans="5:5" x14ac:dyDescent="0.25">
      <c r="E610" s="275"/>
    </row>
    <row r="611" spans="5:5" x14ac:dyDescent="0.25">
      <c r="E611" s="275"/>
    </row>
    <row r="612" spans="5:5" x14ac:dyDescent="0.25">
      <c r="E612" s="275"/>
    </row>
    <row r="613" spans="5:5" x14ac:dyDescent="0.25">
      <c r="E613" s="275"/>
    </row>
    <row r="614" spans="5:5" x14ac:dyDescent="0.25">
      <c r="E614" s="275"/>
    </row>
    <row r="615" spans="5:5" x14ac:dyDescent="0.25">
      <c r="E615" s="275"/>
    </row>
    <row r="616" spans="5:5" x14ac:dyDescent="0.25">
      <c r="E616" s="275"/>
    </row>
    <row r="617" spans="5:5" x14ac:dyDescent="0.25">
      <c r="E617" s="275"/>
    </row>
    <row r="618" spans="5:5" x14ac:dyDescent="0.25">
      <c r="E618" s="275"/>
    </row>
    <row r="619" spans="5:5" x14ac:dyDescent="0.25">
      <c r="E619" s="275"/>
    </row>
    <row r="620" spans="5:5" x14ac:dyDescent="0.25">
      <c r="E620" s="275"/>
    </row>
    <row r="621" spans="5:5" x14ac:dyDescent="0.25">
      <c r="E621" s="275"/>
    </row>
    <row r="622" spans="5:5" x14ac:dyDescent="0.25">
      <c r="E622" s="275"/>
    </row>
    <row r="623" spans="5:5" x14ac:dyDescent="0.25">
      <c r="E623" s="275"/>
    </row>
    <row r="624" spans="5:5" x14ac:dyDescent="0.25">
      <c r="E624" s="275"/>
    </row>
    <row r="625" spans="5:5" x14ac:dyDescent="0.25">
      <c r="E625" s="275"/>
    </row>
    <row r="626" spans="5:5" x14ac:dyDescent="0.25">
      <c r="E626" s="275"/>
    </row>
    <row r="627" spans="5:5" x14ac:dyDescent="0.25">
      <c r="E627" s="275"/>
    </row>
    <row r="628" spans="5:5" x14ac:dyDescent="0.25">
      <c r="E628" s="275"/>
    </row>
    <row r="629" spans="5:5" x14ac:dyDescent="0.25">
      <c r="E629" s="275"/>
    </row>
    <row r="630" spans="5:5" x14ac:dyDescent="0.25">
      <c r="E630" s="275"/>
    </row>
    <row r="631" spans="5:5" x14ac:dyDescent="0.25">
      <c r="E631" s="275"/>
    </row>
    <row r="632" spans="5:5" x14ac:dyDescent="0.25">
      <c r="E632" s="275"/>
    </row>
    <row r="633" spans="5:5" x14ac:dyDescent="0.25">
      <c r="E633" s="275"/>
    </row>
    <row r="634" spans="5:5" x14ac:dyDescent="0.25">
      <c r="E634" s="275"/>
    </row>
    <row r="635" spans="5:5" x14ac:dyDescent="0.25">
      <c r="E635" s="275"/>
    </row>
    <row r="636" spans="5:5" x14ac:dyDescent="0.25">
      <c r="E636" s="275"/>
    </row>
    <row r="637" spans="5:5" x14ac:dyDescent="0.25">
      <c r="E637" s="275"/>
    </row>
    <row r="638" spans="5:5" x14ac:dyDescent="0.25">
      <c r="E638" s="275"/>
    </row>
    <row r="639" spans="5:5" x14ac:dyDescent="0.25">
      <c r="E639" s="275"/>
    </row>
    <row r="640" spans="5:5" x14ac:dyDescent="0.25">
      <c r="E640" s="275"/>
    </row>
    <row r="641" spans="5:5" x14ac:dyDescent="0.25">
      <c r="E641" s="275"/>
    </row>
    <row r="642" spans="5:5" x14ac:dyDescent="0.25">
      <c r="E642" s="275"/>
    </row>
    <row r="643" spans="5:5" x14ac:dyDescent="0.25">
      <c r="E643" s="275"/>
    </row>
    <row r="644" spans="5:5" x14ac:dyDescent="0.25">
      <c r="E644" s="275"/>
    </row>
    <row r="645" spans="5:5" x14ac:dyDescent="0.25">
      <c r="E645" s="275"/>
    </row>
    <row r="646" spans="5:5" x14ac:dyDescent="0.25">
      <c r="E646" s="275"/>
    </row>
    <row r="647" spans="5:5" x14ac:dyDescent="0.25">
      <c r="E647" s="275"/>
    </row>
    <row r="648" spans="5:5" x14ac:dyDescent="0.25">
      <c r="E648" s="275"/>
    </row>
    <row r="649" spans="5:5" x14ac:dyDescent="0.25">
      <c r="E649" s="275"/>
    </row>
    <row r="650" spans="5:5" x14ac:dyDescent="0.25">
      <c r="E650" s="275"/>
    </row>
    <row r="651" spans="5:5" x14ac:dyDescent="0.25">
      <c r="E651" s="275"/>
    </row>
    <row r="652" spans="5:5" x14ac:dyDescent="0.25">
      <c r="E652" s="275"/>
    </row>
    <row r="653" spans="5:5" x14ac:dyDescent="0.25">
      <c r="E653" s="275"/>
    </row>
    <row r="654" spans="5:5" x14ac:dyDescent="0.25">
      <c r="E654" s="275"/>
    </row>
    <row r="655" spans="5:5" x14ac:dyDescent="0.25">
      <c r="E655" s="275"/>
    </row>
    <row r="656" spans="5:5" x14ac:dyDescent="0.25">
      <c r="E656" s="275"/>
    </row>
    <row r="657" spans="5:5" x14ac:dyDescent="0.25">
      <c r="E657" s="275"/>
    </row>
    <row r="658" spans="5:5" x14ac:dyDescent="0.25">
      <c r="E658" s="275"/>
    </row>
    <row r="659" spans="5:5" x14ac:dyDescent="0.25">
      <c r="E659" s="275"/>
    </row>
    <row r="660" spans="5:5" x14ac:dyDescent="0.25">
      <c r="E660" s="275"/>
    </row>
    <row r="661" spans="5:5" x14ac:dyDescent="0.25">
      <c r="E661" s="275"/>
    </row>
    <row r="662" spans="5:5" x14ac:dyDescent="0.25">
      <c r="E662" s="275"/>
    </row>
    <row r="663" spans="5:5" x14ac:dyDescent="0.25">
      <c r="E663" s="275"/>
    </row>
    <row r="664" spans="5:5" x14ac:dyDescent="0.25">
      <c r="E664" s="275"/>
    </row>
    <row r="665" spans="5:5" x14ac:dyDescent="0.25">
      <c r="E665" s="275"/>
    </row>
    <row r="666" spans="5:5" x14ac:dyDescent="0.25">
      <c r="E666" s="275"/>
    </row>
    <row r="667" spans="5:5" x14ac:dyDescent="0.25">
      <c r="E667" s="275"/>
    </row>
    <row r="668" spans="5:5" x14ac:dyDescent="0.25">
      <c r="E668" s="275"/>
    </row>
    <row r="669" spans="5:5" x14ac:dyDescent="0.25">
      <c r="E669" s="275"/>
    </row>
    <row r="670" spans="5:5" x14ac:dyDescent="0.25">
      <c r="E670" s="275"/>
    </row>
    <row r="671" spans="5:5" x14ac:dyDescent="0.25">
      <c r="E671" s="275"/>
    </row>
    <row r="672" spans="5:5" x14ac:dyDescent="0.25">
      <c r="E672" s="275"/>
    </row>
    <row r="673" spans="5:5" x14ac:dyDescent="0.25">
      <c r="E673" s="275"/>
    </row>
    <row r="674" spans="5:5" x14ac:dyDescent="0.25">
      <c r="E674" s="275"/>
    </row>
    <row r="675" spans="5:5" x14ac:dyDescent="0.25">
      <c r="E675" s="275"/>
    </row>
    <row r="676" spans="5:5" x14ac:dyDescent="0.25">
      <c r="E676" s="275"/>
    </row>
    <row r="677" spans="5:5" x14ac:dyDescent="0.25">
      <c r="E677" s="275"/>
    </row>
    <row r="678" spans="5:5" x14ac:dyDescent="0.25">
      <c r="E678" s="275"/>
    </row>
    <row r="679" spans="5:5" x14ac:dyDescent="0.25">
      <c r="E679" s="275"/>
    </row>
    <row r="680" spans="5:5" x14ac:dyDescent="0.25">
      <c r="E680" s="275"/>
    </row>
    <row r="681" spans="5:5" x14ac:dyDescent="0.25">
      <c r="E681" s="275"/>
    </row>
    <row r="682" spans="5:5" x14ac:dyDescent="0.25">
      <c r="E682" s="275"/>
    </row>
    <row r="683" spans="5:5" x14ac:dyDescent="0.25">
      <c r="E683" s="275"/>
    </row>
    <row r="684" spans="5:5" x14ac:dyDescent="0.25">
      <c r="E684" s="275"/>
    </row>
    <row r="685" spans="5:5" x14ac:dyDescent="0.25">
      <c r="E685" s="275"/>
    </row>
    <row r="686" spans="5:5" x14ac:dyDescent="0.25">
      <c r="E686" s="275"/>
    </row>
    <row r="687" spans="5:5" x14ac:dyDescent="0.25">
      <c r="E687" s="275"/>
    </row>
    <row r="688" spans="5:5" x14ac:dyDescent="0.25">
      <c r="E688" s="275"/>
    </row>
    <row r="689" spans="5:5" x14ac:dyDescent="0.25">
      <c r="E689" s="275"/>
    </row>
    <row r="690" spans="5:5" x14ac:dyDescent="0.25">
      <c r="E690" s="275"/>
    </row>
    <row r="691" spans="5:5" x14ac:dyDescent="0.25">
      <c r="E691" s="275"/>
    </row>
    <row r="692" spans="5:5" x14ac:dyDescent="0.25">
      <c r="E692" s="275"/>
    </row>
    <row r="693" spans="5:5" x14ac:dyDescent="0.25">
      <c r="E693" s="275"/>
    </row>
    <row r="694" spans="5:5" x14ac:dyDescent="0.25">
      <c r="E694" s="275"/>
    </row>
    <row r="695" spans="5:5" x14ac:dyDescent="0.25">
      <c r="E695" s="275"/>
    </row>
    <row r="696" spans="5:5" x14ac:dyDescent="0.25">
      <c r="E696" s="275"/>
    </row>
    <row r="697" spans="5:5" x14ac:dyDescent="0.25">
      <c r="E697" s="275"/>
    </row>
    <row r="698" spans="5:5" x14ac:dyDescent="0.25">
      <c r="E698" s="275"/>
    </row>
    <row r="699" spans="5:5" x14ac:dyDescent="0.25">
      <c r="E699" s="275"/>
    </row>
    <row r="700" spans="5:5" x14ac:dyDescent="0.25">
      <c r="E700" s="275"/>
    </row>
    <row r="701" spans="5:5" x14ac:dyDescent="0.25">
      <c r="E701" s="275"/>
    </row>
    <row r="702" spans="5:5" x14ac:dyDescent="0.25">
      <c r="E702" s="275"/>
    </row>
    <row r="703" spans="5:5" x14ac:dyDescent="0.25">
      <c r="E703" s="275"/>
    </row>
    <row r="704" spans="5:5" x14ac:dyDescent="0.25">
      <c r="E704" s="275"/>
    </row>
    <row r="705" spans="5:5" x14ac:dyDescent="0.25">
      <c r="E705" s="275"/>
    </row>
    <row r="706" spans="5:5" x14ac:dyDescent="0.25">
      <c r="E706" s="275"/>
    </row>
    <row r="707" spans="5:5" x14ac:dyDescent="0.25">
      <c r="E707" s="275"/>
    </row>
    <row r="708" spans="5:5" x14ac:dyDescent="0.25">
      <c r="E708" s="275"/>
    </row>
    <row r="709" spans="5:5" x14ac:dyDescent="0.25">
      <c r="E709" s="275"/>
    </row>
    <row r="710" spans="5:5" x14ac:dyDescent="0.25">
      <c r="E710" s="275"/>
    </row>
    <row r="711" spans="5:5" x14ac:dyDescent="0.25">
      <c r="E711" s="275"/>
    </row>
    <row r="712" spans="5:5" x14ac:dyDescent="0.25">
      <c r="E712" s="275"/>
    </row>
    <row r="713" spans="5:5" x14ac:dyDescent="0.25">
      <c r="E713" s="275"/>
    </row>
    <row r="714" spans="5:5" x14ac:dyDescent="0.25">
      <c r="E714" s="275"/>
    </row>
    <row r="715" spans="5:5" x14ac:dyDescent="0.25">
      <c r="E715" s="275"/>
    </row>
    <row r="716" spans="5:5" x14ac:dyDescent="0.25">
      <c r="E716" s="275"/>
    </row>
    <row r="717" spans="5:5" x14ac:dyDescent="0.25">
      <c r="E717" s="275"/>
    </row>
    <row r="718" spans="5:5" x14ac:dyDescent="0.25">
      <c r="E718" s="275"/>
    </row>
    <row r="719" spans="5:5" x14ac:dyDescent="0.25">
      <c r="E719" s="275"/>
    </row>
    <row r="720" spans="5:5" x14ac:dyDescent="0.25">
      <c r="E720" s="275"/>
    </row>
    <row r="721" spans="5:5" x14ac:dyDescent="0.25">
      <c r="E721" s="275"/>
    </row>
    <row r="722" spans="5:5" x14ac:dyDescent="0.25">
      <c r="E722" s="275"/>
    </row>
    <row r="723" spans="5:5" x14ac:dyDescent="0.25">
      <c r="E723" s="275"/>
    </row>
    <row r="724" spans="5:5" x14ac:dyDescent="0.25">
      <c r="E724" s="275"/>
    </row>
    <row r="725" spans="5:5" x14ac:dyDescent="0.25">
      <c r="E725" s="275"/>
    </row>
    <row r="726" spans="5:5" x14ac:dyDescent="0.25">
      <c r="E726" s="275"/>
    </row>
    <row r="727" spans="5:5" x14ac:dyDescent="0.25">
      <c r="E727" s="275"/>
    </row>
    <row r="728" spans="5:5" x14ac:dyDescent="0.25">
      <c r="E728" s="275"/>
    </row>
    <row r="729" spans="5:5" x14ac:dyDescent="0.25">
      <c r="E729" s="275"/>
    </row>
    <row r="730" spans="5:5" x14ac:dyDescent="0.25">
      <c r="E730" s="275"/>
    </row>
    <row r="731" spans="5:5" x14ac:dyDescent="0.25">
      <c r="E731" s="275"/>
    </row>
    <row r="732" spans="5:5" x14ac:dyDescent="0.25">
      <c r="E732" s="275"/>
    </row>
    <row r="733" spans="5:5" x14ac:dyDescent="0.25">
      <c r="E733" s="275"/>
    </row>
    <row r="734" spans="5:5" x14ac:dyDescent="0.25">
      <c r="E734" s="275"/>
    </row>
    <row r="735" spans="5:5" x14ac:dyDescent="0.25">
      <c r="E735" s="275"/>
    </row>
    <row r="736" spans="5:5" x14ac:dyDescent="0.25">
      <c r="E736" s="275"/>
    </row>
    <row r="737" spans="5:5" x14ac:dyDescent="0.25">
      <c r="E737" s="275"/>
    </row>
    <row r="738" spans="5:5" x14ac:dyDescent="0.25">
      <c r="E738" s="275"/>
    </row>
    <row r="739" spans="5:5" x14ac:dyDescent="0.25">
      <c r="E739" s="275"/>
    </row>
    <row r="740" spans="5:5" x14ac:dyDescent="0.25">
      <c r="E740" s="275"/>
    </row>
    <row r="741" spans="5:5" x14ac:dyDescent="0.25">
      <c r="E741" s="275"/>
    </row>
    <row r="742" spans="5:5" x14ac:dyDescent="0.25">
      <c r="E742" s="275"/>
    </row>
    <row r="743" spans="5:5" x14ac:dyDescent="0.25">
      <c r="E743" s="275"/>
    </row>
    <row r="744" spans="5:5" x14ac:dyDescent="0.25">
      <c r="E744" s="275"/>
    </row>
    <row r="745" spans="5:5" x14ac:dyDescent="0.25">
      <c r="E745" s="275"/>
    </row>
    <row r="746" spans="5:5" x14ac:dyDescent="0.25">
      <c r="E746" s="275"/>
    </row>
    <row r="747" spans="5:5" x14ac:dyDescent="0.25">
      <c r="E747" s="275"/>
    </row>
    <row r="748" spans="5:5" x14ac:dyDescent="0.25">
      <c r="E748" s="275"/>
    </row>
    <row r="749" spans="5:5" x14ac:dyDescent="0.25">
      <c r="E749" s="275"/>
    </row>
    <row r="750" spans="5:5" x14ac:dyDescent="0.25">
      <c r="E750" s="275"/>
    </row>
    <row r="751" spans="5:5" x14ac:dyDescent="0.25">
      <c r="E751" s="275"/>
    </row>
    <row r="752" spans="5:5" x14ac:dyDescent="0.25">
      <c r="E752" s="275"/>
    </row>
    <row r="753" spans="5:5" x14ac:dyDescent="0.25">
      <c r="E753" s="275"/>
    </row>
    <row r="754" spans="5:5" x14ac:dyDescent="0.25">
      <c r="E754" s="275"/>
    </row>
    <row r="755" spans="5:5" x14ac:dyDescent="0.25">
      <c r="E755" s="275"/>
    </row>
    <row r="756" spans="5:5" x14ac:dyDescent="0.25">
      <c r="E756" s="275"/>
    </row>
    <row r="757" spans="5:5" x14ac:dyDescent="0.25">
      <c r="E757" s="275"/>
    </row>
    <row r="758" spans="5:5" x14ac:dyDescent="0.25">
      <c r="E758" s="275"/>
    </row>
    <row r="759" spans="5:5" x14ac:dyDescent="0.25">
      <c r="E759" s="275"/>
    </row>
    <row r="760" spans="5:5" x14ac:dyDescent="0.25">
      <c r="E760" s="275"/>
    </row>
    <row r="761" spans="5:5" x14ac:dyDescent="0.25">
      <c r="E761" s="275"/>
    </row>
    <row r="762" spans="5:5" x14ac:dyDescent="0.25">
      <c r="E762" s="275"/>
    </row>
    <row r="763" spans="5:5" x14ac:dyDescent="0.25">
      <c r="E763" s="275"/>
    </row>
    <row r="764" spans="5:5" x14ac:dyDescent="0.25">
      <c r="E764" s="275"/>
    </row>
    <row r="765" spans="5:5" x14ac:dyDescent="0.25">
      <c r="E765" s="275"/>
    </row>
    <row r="766" spans="5:5" x14ac:dyDescent="0.25">
      <c r="E766" s="275"/>
    </row>
    <row r="767" spans="5:5" x14ac:dyDescent="0.25">
      <c r="E767" s="275"/>
    </row>
    <row r="768" spans="5:5" x14ac:dyDescent="0.25">
      <c r="E768" s="275"/>
    </row>
    <row r="769" spans="5:5" x14ac:dyDescent="0.25">
      <c r="E769" s="275"/>
    </row>
    <row r="770" spans="5:5" x14ac:dyDescent="0.25">
      <c r="E770" s="275"/>
    </row>
    <row r="771" spans="5:5" x14ac:dyDescent="0.25">
      <c r="E771" s="275"/>
    </row>
    <row r="772" spans="5:5" x14ac:dyDescent="0.25">
      <c r="E772" s="275"/>
    </row>
    <row r="773" spans="5:5" x14ac:dyDescent="0.25">
      <c r="E773" s="275"/>
    </row>
    <row r="774" spans="5:5" x14ac:dyDescent="0.25">
      <c r="E774" s="275"/>
    </row>
    <row r="775" spans="5:5" x14ac:dyDescent="0.25">
      <c r="E775" s="275"/>
    </row>
    <row r="776" spans="5:5" x14ac:dyDescent="0.25">
      <c r="E776" s="275"/>
    </row>
    <row r="777" spans="5:5" x14ac:dyDescent="0.25">
      <c r="E777" s="275"/>
    </row>
    <row r="778" spans="5:5" x14ac:dyDescent="0.25">
      <c r="E778" s="275"/>
    </row>
    <row r="779" spans="5:5" x14ac:dyDescent="0.25">
      <c r="E779" s="275"/>
    </row>
    <row r="780" spans="5:5" x14ac:dyDescent="0.25">
      <c r="E780" s="275"/>
    </row>
    <row r="781" spans="5:5" x14ac:dyDescent="0.25">
      <c r="E781" s="275"/>
    </row>
    <row r="782" spans="5:5" x14ac:dyDescent="0.25">
      <c r="E782" s="275"/>
    </row>
    <row r="783" spans="5:5" x14ac:dyDescent="0.25">
      <c r="E783" s="275"/>
    </row>
    <row r="784" spans="5:5" x14ac:dyDescent="0.25">
      <c r="E784" s="275"/>
    </row>
    <row r="785" spans="5:5" x14ac:dyDescent="0.25">
      <c r="E785" s="275"/>
    </row>
    <row r="786" spans="5:5" x14ac:dyDescent="0.25">
      <c r="E786" s="275"/>
    </row>
    <row r="787" spans="5:5" x14ac:dyDescent="0.25">
      <c r="E787" s="275"/>
    </row>
    <row r="788" spans="5:5" x14ac:dyDescent="0.25">
      <c r="E788" s="275"/>
    </row>
    <row r="789" spans="5:5" x14ac:dyDescent="0.25">
      <c r="E789" s="275"/>
    </row>
    <row r="790" spans="5:5" x14ac:dyDescent="0.25">
      <c r="E790" s="275"/>
    </row>
    <row r="791" spans="5:5" x14ac:dyDescent="0.25">
      <c r="E791" s="275"/>
    </row>
    <row r="792" spans="5:5" x14ac:dyDescent="0.25">
      <c r="E792" s="275"/>
    </row>
    <row r="793" spans="5:5" x14ac:dyDescent="0.25">
      <c r="E793" s="275"/>
    </row>
    <row r="794" spans="5:5" x14ac:dyDescent="0.25">
      <c r="E794" s="275"/>
    </row>
    <row r="795" spans="5:5" x14ac:dyDescent="0.25">
      <c r="E795" s="275"/>
    </row>
    <row r="796" spans="5:5" x14ac:dyDescent="0.25">
      <c r="E796" s="275"/>
    </row>
    <row r="797" spans="5:5" x14ac:dyDescent="0.25">
      <c r="E797" s="275"/>
    </row>
    <row r="798" spans="5:5" x14ac:dyDescent="0.25">
      <c r="E798" s="275"/>
    </row>
    <row r="799" spans="5:5" x14ac:dyDescent="0.25">
      <c r="E799" s="275"/>
    </row>
    <row r="800" spans="5:5" x14ac:dyDescent="0.25">
      <c r="E800" s="275"/>
    </row>
    <row r="801" spans="5:5" x14ac:dyDescent="0.25">
      <c r="E801" s="275"/>
    </row>
    <row r="802" spans="5:5" x14ac:dyDescent="0.25">
      <c r="E802" s="275"/>
    </row>
    <row r="803" spans="5:5" x14ac:dyDescent="0.25">
      <c r="E803" s="275"/>
    </row>
    <row r="804" spans="5:5" x14ac:dyDescent="0.25">
      <c r="E804" s="275"/>
    </row>
    <row r="805" spans="5:5" x14ac:dyDescent="0.25">
      <c r="E805" s="275"/>
    </row>
    <row r="806" spans="5:5" x14ac:dyDescent="0.25">
      <c r="E806" s="275"/>
    </row>
    <row r="807" spans="5:5" x14ac:dyDescent="0.25">
      <c r="E807" s="275"/>
    </row>
    <row r="808" spans="5:5" x14ac:dyDescent="0.25">
      <c r="E808" s="275"/>
    </row>
    <row r="809" spans="5:5" x14ac:dyDescent="0.25">
      <c r="E809" s="275"/>
    </row>
    <row r="810" spans="5:5" x14ac:dyDescent="0.25">
      <c r="E810" s="275"/>
    </row>
    <row r="811" spans="5:5" x14ac:dyDescent="0.25">
      <c r="E811" s="275"/>
    </row>
    <row r="812" spans="5:5" x14ac:dyDescent="0.25">
      <c r="E812" s="275"/>
    </row>
    <row r="813" spans="5:5" x14ac:dyDescent="0.25">
      <c r="E813" s="275"/>
    </row>
    <row r="814" spans="5:5" x14ac:dyDescent="0.25">
      <c r="E814" s="275"/>
    </row>
    <row r="815" spans="5:5" x14ac:dyDescent="0.25">
      <c r="E815" s="275"/>
    </row>
    <row r="816" spans="5:5" x14ac:dyDescent="0.25">
      <c r="E816" s="275"/>
    </row>
    <row r="817" spans="5:5" x14ac:dyDescent="0.25">
      <c r="E817" s="275"/>
    </row>
    <row r="818" spans="5:5" x14ac:dyDescent="0.25">
      <c r="E818" s="275"/>
    </row>
    <row r="819" spans="5:5" x14ac:dyDescent="0.25">
      <c r="E819" s="275"/>
    </row>
    <row r="820" spans="5:5" x14ac:dyDescent="0.25">
      <c r="E820" s="275"/>
    </row>
    <row r="821" spans="5:5" x14ac:dyDescent="0.25">
      <c r="E821" s="275"/>
    </row>
    <row r="822" spans="5:5" x14ac:dyDescent="0.25">
      <c r="E822" s="275"/>
    </row>
    <row r="823" spans="5:5" x14ac:dyDescent="0.25">
      <c r="E823" s="275"/>
    </row>
    <row r="824" spans="5:5" x14ac:dyDescent="0.25">
      <c r="E824" s="275"/>
    </row>
    <row r="825" spans="5:5" x14ac:dyDescent="0.25">
      <c r="E825" s="275"/>
    </row>
    <row r="826" spans="5:5" x14ac:dyDescent="0.25">
      <c r="E826" s="275"/>
    </row>
    <row r="827" spans="5:5" x14ac:dyDescent="0.25">
      <c r="E827" s="275"/>
    </row>
    <row r="828" spans="5:5" x14ac:dyDescent="0.25">
      <c r="E828" s="275"/>
    </row>
    <row r="829" spans="5:5" x14ac:dyDescent="0.25">
      <c r="E829" s="275"/>
    </row>
    <row r="830" spans="5:5" x14ac:dyDescent="0.25">
      <c r="E830" s="275"/>
    </row>
    <row r="831" spans="5:5" x14ac:dyDescent="0.25">
      <c r="E831" s="275"/>
    </row>
    <row r="832" spans="5:5" x14ac:dyDescent="0.25">
      <c r="E832" s="275"/>
    </row>
    <row r="833" spans="5:5" x14ac:dyDescent="0.25">
      <c r="E833" s="275"/>
    </row>
    <row r="834" spans="5:5" x14ac:dyDescent="0.25">
      <c r="E834" s="275"/>
    </row>
    <row r="835" spans="5:5" x14ac:dyDescent="0.25">
      <c r="E835" s="275"/>
    </row>
    <row r="836" spans="5:5" x14ac:dyDescent="0.25">
      <c r="E836" s="275"/>
    </row>
    <row r="837" spans="5:5" x14ac:dyDescent="0.25">
      <c r="E837" s="275"/>
    </row>
    <row r="838" spans="5:5" x14ac:dyDescent="0.25">
      <c r="E838" s="275"/>
    </row>
    <row r="839" spans="5:5" x14ac:dyDescent="0.25">
      <c r="E839" s="275"/>
    </row>
    <row r="840" spans="5:5" x14ac:dyDescent="0.25">
      <c r="E840" s="275"/>
    </row>
    <row r="841" spans="5:5" x14ac:dyDescent="0.25">
      <c r="E841" s="275"/>
    </row>
    <row r="842" spans="5:5" x14ac:dyDescent="0.25">
      <c r="E842" s="275"/>
    </row>
    <row r="843" spans="5:5" x14ac:dyDescent="0.25">
      <c r="E843" s="275"/>
    </row>
    <row r="844" spans="5:5" x14ac:dyDescent="0.25">
      <c r="E844" s="275"/>
    </row>
    <row r="845" spans="5:5" x14ac:dyDescent="0.25">
      <c r="E845" s="275"/>
    </row>
    <row r="846" spans="5:5" x14ac:dyDescent="0.25">
      <c r="E846" s="275"/>
    </row>
    <row r="847" spans="5:5" x14ac:dyDescent="0.25">
      <c r="E847" s="275"/>
    </row>
    <row r="848" spans="5:5" x14ac:dyDescent="0.25">
      <c r="E848" s="275"/>
    </row>
    <row r="849" spans="5:5" x14ac:dyDescent="0.25">
      <c r="E849" s="275"/>
    </row>
    <row r="850" spans="5:5" x14ac:dyDescent="0.25">
      <c r="E850" s="275"/>
    </row>
    <row r="851" spans="5:5" x14ac:dyDescent="0.25">
      <c r="E851" s="275"/>
    </row>
    <row r="852" spans="5:5" x14ac:dyDescent="0.25">
      <c r="E852" s="275"/>
    </row>
    <row r="853" spans="5:5" x14ac:dyDescent="0.25">
      <c r="E853" s="275"/>
    </row>
    <row r="854" spans="5:5" x14ac:dyDescent="0.25">
      <c r="E854" s="275"/>
    </row>
    <row r="855" spans="5:5" x14ac:dyDescent="0.25">
      <c r="E855" s="275"/>
    </row>
    <row r="856" spans="5:5" x14ac:dyDescent="0.25">
      <c r="E856" s="275"/>
    </row>
    <row r="857" spans="5:5" x14ac:dyDescent="0.25">
      <c r="E857" s="275"/>
    </row>
    <row r="858" spans="5:5" x14ac:dyDescent="0.25">
      <c r="E858" s="275"/>
    </row>
    <row r="859" spans="5:5" x14ac:dyDescent="0.25">
      <c r="E859" s="275"/>
    </row>
    <row r="860" spans="5:5" x14ac:dyDescent="0.25">
      <c r="E860" s="275"/>
    </row>
    <row r="861" spans="5:5" x14ac:dyDescent="0.25">
      <c r="E861" s="275"/>
    </row>
    <row r="862" spans="5:5" x14ac:dyDescent="0.25">
      <c r="E862" s="275"/>
    </row>
    <row r="863" spans="5:5" x14ac:dyDescent="0.25">
      <c r="E863" s="275"/>
    </row>
    <row r="864" spans="5:5" x14ac:dyDescent="0.25">
      <c r="E864" s="275"/>
    </row>
    <row r="865" spans="5:5" x14ac:dyDescent="0.25">
      <c r="E865" s="275"/>
    </row>
    <row r="866" spans="5:5" x14ac:dyDescent="0.25">
      <c r="E866" s="275"/>
    </row>
    <row r="867" spans="5:5" x14ac:dyDescent="0.25">
      <c r="E867" s="275"/>
    </row>
    <row r="868" spans="5:5" x14ac:dyDescent="0.25">
      <c r="E868" s="275"/>
    </row>
    <row r="869" spans="5:5" x14ac:dyDescent="0.25">
      <c r="E869" s="275"/>
    </row>
    <row r="870" spans="5:5" x14ac:dyDescent="0.25">
      <c r="E870" s="275"/>
    </row>
    <row r="871" spans="5:5" x14ac:dyDescent="0.25">
      <c r="E871" s="275"/>
    </row>
    <row r="872" spans="5:5" x14ac:dyDescent="0.25">
      <c r="E872" s="275"/>
    </row>
    <row r="873" spans="5:5" x14ac:dyDescent="0.25">
      <c r="E873" s="275"/>
    </row>
    <row r="874" spans="5:5" x14ac:dyDescent="0.25">
      <c r="E874" s="275"/>
    </row>
    <row r="875" spans="5:5" x14ac:dyDescent="0.25">
      <c r="E875" s="275"/>
    </row>
    <row r="876" spans="5:5" x14ac:dyDescent="0.25">
      <c r="E876" s="275"/>
    </row>
    <row r="877" spans="5:5" x14ac:dyDescent="0.25">
      <c r="E877" s="275"/>
    </row>
    <row r="878" spans="5:5" x14ac:dyDescent="0.25">
      <c r="E878" s="275"/>
    </row>
    <row r="879" spans="5:5" x14ac:dyDescent="0.25">
      <c r="E879" s="275"/>
    </row>
    <row r="880" spans="5:5" x14ac:dyDescent="0.25">
      <c r="E880" s="275"/>
    </row>
    <row r="881" spans="5:5" x14ac:dyDescent="0.25">
      <c r="E881" s="275"/>
    </row>
    <row r="882" spans="5:5" x14ac:dyDescent="0.25">
      <c r="E882" s="275"/>
    </row>
    <row r="883" spans="5:5" x14ac:dyDescent="0.25">
      <c r="E883" s="275"/>
    </row>
    <row r="884" spans="5:5" x14ac:dyDescent="0.25">
      <c r="E884" s="275"/>
    </row>
    <row r="885" spans="5:5" x14ac:dyDescent="0.25">
      <c r="E885" s="275"/>
    </row>
    <row r="886" spans="5:5" x14ac:dyDescent="0.25">
      <c r="E886" s="275"/>
    </row>
    <row r="887" spans="5:5" x14ac:dyDescent="0.25">
      <c r="E887" s="275"/>
    </row>
    <row r="888" spans="5:5" x14ac:dyDescent="0.25">
      <c r="E888" s="275"/>
    </row>
    <row r="889" spans="5:5" x14ac:dyDescent="0.25">
      <c r="E889" s="275"/>
    </row>
    <row r="890" spans="5:5" x14ac:dyDescent="0.25">
      <c r="E890" s="275"/>
    </row>
    <row r="891" spans="5:5" x14ac:dyDescent="0.25">
      <c r="E891" s="275"/>
    </row>
    <row r="892" spans="5:5" x14ac:dyDescent="0.25">
      <c r="E892" s="275"/>
    </row>
    <row r="893" spans="5:5" x14ac:dyDescent="0.25">
      <c r="E893" s="275"/>
    </row>
    <row r="894" spans="5:5" x14ac:dyDescent="0.25">
      <c r="E894" s="275"/>
    </row>
    <row r="895" spans="5:5" x14ac:dyDescent="0.25">
      <c r="E895" s="275"/>
    </row>
    <row r="896" spans="5:5" x14ac:dyDescent="0.25">
      <c r="E896" s="275"/>
    </row>
    <row r="897" spans="5:5" x14ac:dyDescent="0.25">
      <c r="E897" s="275"/>
    </row>
    <row r="898" spans="5:5" x14ac:dyDescent="0.25">
      <c r="E898" s="275"/>
    </row>
    <row r="899" spans="5:5" x14ac:dyDescent="0.25">
      <c r="E899" s="275"/>
    </row>
    <row r="900" spans="5:5" x14ac:dyDescent="0.25">
      <c r="E900" s="275"/>
    </row>
    <row r="901" spans="5:5" x14ac:dyDescent="0.25">
      <c r="E901" s="275"/>
    </row>
    <row r="902" spans="5:5" x14ac:dyDescent="0.25">
      <c r="E902" s="275"/>
    </row>
    <row r="903" spans="5:5" x14ac:dyDescent="0.25">
      <c r="E903" s="275"/>
    </row>
    <row r="904" spans="5:5" x14ac:dyDescent="0.25">
      <c r="E904" s="275"/>
    </row>
    <row r="905" spans="5:5" x14ac:dyDescent="0.25">
      <c r="E905" s="275"/>
    </row>
    <row r="906" spans="5:5" x14ac:dyDescent="0.25">
      <c r="E906" s="275"/>
    </row>
    <row r="907" spans="5:5" x14ac:dyDescent="0.25">
      <c r="E907" s="275"/>
    </row>
    <row r="908" spans="5:5" x14ac:dyDescent="0.25">
      <c r="E908" s="275"/>
    </row>
    <row r="909" spans="5:5" x14ac:dyDescent="0.25">
      <c r="E909" s="275"/>
    </row>
    <row r="910" spans="5:5" x14ac:dyDescent="0.25">
      <c r="E910" s="275"/>
    </row>
    <row r="911" spans="5:5" x14ac:dyDescent="0.25">
      <c r="E911" s="275"/>
    </row>
    <row r="912" spans="5:5" x14ac:dyDescent="0.25">
      <c r="E912" s="275"/>
    </row>
    <row r="913" spans="5:5" x14ac:dyDescent="0.25">
      <c r="E913" s="275"/>
    </row>
    <row r="914" spans="5:5" x14ac:dyDescent="0.25">
      <c r="E914" s="275"/>
    </row>
    <row r="915" spans="5:5" x14ac:dyDescent="0.25">
      <c r="E915" s="275"/>
    </row>
    <row r="916" spans="5:5" x14ac:dyDescent="0.25">
      <c r="E916" s="275"/>
    </row>
    <row r="917" spans="5:5" x14ac:dyDescent="0.25">
      <c r="E917" s="275"/>
    </row>
    <row r="918" spans="5:5" x14ac:dyDescent="0.25">
      <c r="E918" s="275"/>
    </row>
    <row r="919" spans="5:5" x14ac:dyDescent="0.25">
      <c r="E919" s="275"/>
    </row>
    <row r="920" spans="5:5" x14ac:dyDescent="0.25">
      <c r="E920" s="275"/>
    </row>
    <row r="921" spans="5:5" x14ac:dyDescent="0.25">
      <c r="E921" s="275"/>
    </row>
    <row r="922" spans="5:5" x14ac:dyDescent="0.25">
      <c r="E922" s="275"/>
    </row>
    <row r="923" spans="5:5" x14ac:dyDescent="0.25">
      <c r="E923" s="275"/>
    </row>
    <row r="924" spans="5:5" x14ac:dyDescent="0.25">
      <c r="E924" s="275"/>
    </row>
    <row r="925" spans="5:5" x14ac:dyDescent="0.25">
      <c r="E925" s="275"/>
    </row>
    <row r="926" spans="5:5" x14ac:dyDescent="0.25">
      <c r="E926" s="275"/>
    </row>
    <row r="927" spans="5:5" x14ac:dyDescent="0.25">
      <c r="E927" s="275"/>
    </row>
    <row r="928" spans="5:5" x14ac:dyDescent="0.25">
      <c r="E928" s="275"/>
    </row>
    <row r="929" spans="5:5" x14ac:dyDescent="0.25">
      <c r="E929" s="275"/>
    </row>
    <row r="930" spans="5:5" x14ac:dyDescent="0.25">
      <c r="E930" s="275"/>
    </row>
    <row r="931" spans="5:5" x14ac:dyDescent="0.25">
      <c r="E931" s="275"/>
    </row>
    <row r="932" spans="5:5" x14ac:dyDescent="0.25">
      <c r="E932" s="275"/>
    </row>
    <row r="933" spans="5:5" x14ac:dyDescent="0.25">
      <c r="E933" s="275"/>
    </row>
    <row r="934" spans="5:5" x14ac:dyDescent="0.25">
      <c r="E934" s="275"/>
    </row>
    <row r="935" spans="5:5" x14ac:dyDescent="0.25">
      <c r="E935" s="275"/>
    </row>
    <row r="936" spans="5:5" x14ac:dyDescent="0.25">
      <c r="E936" s="275"/>
    </row>
    <row r="937" spans="5:5" x14ac:dyDescent="0.25">
      <c r="E937" s="275"/>
    </row>
    <row r="938" spans="5:5" x14ac:dyDescent="0.25">
      <c r="E938" s="275"/>
    </row>
    <row r="939" spans="5:5" x14ac:dyDescent="0.25">
      <c r="E939" s="275"/>
    </row>
    <row r="940" spans="5:5" x14ac:dyDescent="0.25">
      <c r="E940" s="275"/>
    </row>
    <row r="941" spans="5:5" x14ac:dyDescent="0.25">
      <c r="E941" s="275"/>
    </row>
    <row r="942" spans="5:5" x14ac:dyDescent="0.25">
      <c r="E942" s="275"/>
    </row>
    <row r="943" spans="5:5" x14ac:dyDescent="0.25">
      <c r="E943" s="275"/>
    </row>
    <row r="944" spans="5:5" x14ac:dyDescent="0.25">
      <c r="E944" s="275"/>
    </row>
    <row r="945" spans="5:5" x14ac:dyDescent="0.25">
      <c r="E945" s="275"/>
    </row>
    <row r="946" spans="5:5" x14ac:dyDescent="0.25">
      <c r="E946" s="275"/>
    </row>
    <row r="947" spans="5:5" x14ac:dyDescent="0.25">
      <c r="E947" s="275"/>
    </row>
    <row r="948" spans="5:5" x14ac:dyDescent="0.25">
      <c r="E948" s="275"/>
    </row>
    <row r="949" spans="5:5" x14ac:dyDescent="0.25">
      <c r="E949" s="275"/>
    </row>
    <row r="950" spans="5:5" x14ac:dyDescent="0.25">
      <c r="E950" s="275"/>
    </row>
    <row r="951" spans="5:5" x14ac:dyDescent="0.25">
      <c r="E951" s="275"/>
    </row>
    <row r="952" spans="5:5" x14ac:dyDescent="0.25">
      <c r="E952" s="275"/>
    </row>
    <row r="953" spans="5:5" x14ac:dyDescent="0.25">
      <c r="E953" s="275"/>
    </row>
    <row r="954" spans="5:5" x14ac:dyDescent="0.25">
      <c r="E954" s="275"/>
    </row>
    <row r="955" spans="5:5" x14ac:dyDescent="0.25">
      <c r="E955" s="275"/>
    </row>
    <row r="956" spans="5:5" x14ac:dyDescent="0.25">
      <c r="E956" s="275"/>
    </row>
    <row r="957" spans="5:5" x14ac:dyDescent="0.25">
      <c r="E957" s="275"/>
    </row>
    <row r="958" spans="5:5" x14ac:dyDescent="0.25">
      <c r="E958" s="275"/>
    </row>
    <row r="959" spans="5:5" x14ac:dyDescent="0.25">
      <c r="E959" s="275"/>
    </row>
    <row r="960" spans="5:5" x14ac:dyDescent="0.25">
      <c r="E960" s="275"/>
    </row>
    <row r="961" spans="5:5" x14ac:dyDescent="0.25">
      <c r="E961" s="275"/>
    </row>
    <row r="962" spans="5:5" x14ac:dyDescent="0.25">
      <c r="E962" s="275"/>
    </row>
    <row r="963" spans="5:5" x14ac:dyDescent="0.25">
      <c r="E963" s="275"/>
    </row>
    <row r="964" spans="5:5" x14ac:dyDescent="0.25">
      <c r="E964" s="275"/>
    </row>
    <row r="965" spans="5:5" x14ac:dyDescent="0.25">
      <c r="E965" s="275"/>
    </row>
    <row r="966" spans="5:5" x14ac:dyDescent="0.25">
      <c r="E966" s="275"/>
    </row>
    <row r="967" spans="5:5" x14ac:dyDescent="0.25">
      <c r="E967" s="275"/>
    </row>
    <row r="968" spans="5:5" x14ac:dyDescent="0.25">
      <c r="E968" s="275"/>
    </row>
    <row r="969" spans="5:5" x14ac:dyDescent="0.25">
      <c r="E969" s="275"/>
    </row>
    <row r="970" spans="5:5" x14ac:dyDescent="0.25">
      <c r="E970" s="275"/>
    </row>
    <row r="971" spans="5:5" x14ac:dyDescent="0.25">
      <c r="E971" s="275"/>
    </row>
    <row r="972" spans="5:5" x14ac:dyDescent="0.25">
      <c r="E972" s="275"/>
    </row>
    <row r="973" spans="5:5" x14ac:dyDescent="0.25">
      <c r="E973" s="275"/>
    </row>
    <row r="974" spans="5:5" x14ac:dyDescent="0.25">
      <c r="E974" s="275"/>
    </row>
    <row r="975" spans="5:5" x14ac:dyDescent="0.25">
      <c r="E975" s="275"/>
    </row>
    <row r="976" spans="5:5" x14ac:dyDescent="0.25">
      <c r="E976" s="275"/>
    </row>
    <row r="977" spans="5:5" x14ac:dyDescent="0.25">
      <c r="E977" s="275"/>
    </row>
    <row r="978" spans="5:5" x14ac:dyDescent="0.25">
      <c r="E978" s="275"/>
    </row>
    <row r="979" spans="5:5" x14ac:dyDescent="0.25">
      <c r="E979" s="275"/>
    </row>
    <row r="980" spans="5:5" x14ac:dyDescent="0.25">
      <c r="E980" s="275"/>
    </row>
    <row r="981" spans="5:5" x14ac:dyDescent="0.25">
      <c r="E981" s="275"/>
    </row>
    <row r="982" spans="5:5" x14ac:dyDescent="0.25">
      <c r="E982" s="275"/>
    </row>
    <row r="983" spans="5:5" x14ac:dyDescent="0.25">
      <c r="E983" s="275"/>
    </row>
    <row r="984" spans="5:5" x14ac:dyDescent="0.25">
      <c r="E984" s="275"/>
    </row>
    <row r="985" spans="5:5" x14ac:dyDescent="0.25">
      <c r="E985" s="275"/>
    </row>
    <row r="986" spans="5:5" x14ac:dyDescent="0.25">
      <c r="E986" s="275"/>
    </row>
    <row r="987" spans="5:5" x14ac:dyDescent="0.25">
      <c r="E987" s="275"/>
    </row>
    <row r="988" spans="5:5" x14ac:dyDescent="0.25">
      <c r="E988" s="275"/>
    </row>
    <row r="989" spans="5:5" x14ac:dyDescent="0.25">
      <c r="E989" s="275"/>
    </row>
    <row r="990" spans="5:5" x14ac:dyDescent="0.25">
      <c r="E990" s="275"/>
    </row>
    <row r="991" spans="5:5" x14ac:dyDescent="0.25">
      <c r="E991" s="275"/>
    </row>
    <row r="992" spans="5:5" x14ac:dyDescent="0.25">
      <c r="E992" s="275"/>
    </row>
    <row r="993" spans="5:5" x14ac:dyDescent="0.25">
      <c r="E993" s="275"/>
    </row>
    <row r="994" spans="5:5" x14ac:dyDescent="0.25">
      <c r="E994" s="275"/>
    </row>
    <row r="995" spans="5:5" x14ac:dyDescent="0.25">
      <c r="E995" s="275"/>
    </row>
    <row r="996" spans="5:5" x14ac:dyDescent="0.25">
      <c r="E996" s="275"/>
    </row>
    <row r="997" spans="5:5" x14ac:dyDescent="0.25">
      <c r="E997" s="275"/>
    </row>
    <row r="998" spans="5:5" x14ac:dyDescent="0.25">
      <c r="E998" s="275"/>
    </row>
    <row r="999" spans="5:5" x14ac:dyDescent="0.25">
      <c r="E999" s="275"/>
    </row>
    <row r="1000" spans="5:5" x14ac:dyDescent="0.25">
      <c r="E1000" s="275"/>
    </row>
    <row r="1001" spans="5:5" x14ac:dyDescent="0.25">
      <c r="E1001" s="275"/>
    </row>
    <row r="1002" spans="5:5" x14ac:dyDescent="0.25">
      <c r="E1002" s="275"/>
    </row>
    <row r="1003" spans="5:5" x14ac:dyDescent="0.25">
      <c r="E1003" s="275"/>
    </row>
    <row r="1004" spans="5:5" x14ac:dyDescent="0.25">
      <c r="E1004" s="275"/>
    </row>
    <row r="1005" spans="5:5" x14ac:dyDescent="0.25">
      <c r="E1005" s="275"/>
    </row>
    <row r="1006" spans="5:5" x14ac:dyDescent="0.25">
      <c r="E1006" s="275"/>
    </row>
    <row r="1007" spans="5:5" x14ac:dyDescent="0.25">
      <c r="E1007" s="275"/>
    </row>
    <row r="1008" spans="5:5" x14ac:dyDescent="0.25">
      <c r="E1008" s="275"/>
    </row>
    <row r="1009" spans="5:5" x14ac:dyDescent="0.25">
      <c r="E1009" s="275"/>
    </row>
    <row r="1010" spans="5:5" x14ac:dyDescent="0.25">
      <c r="E1010" s="275"/>
    </row>
    <row r="1011" spans="5:5" x14ac:dyDescent="0.25">
      <c r="E1011" s="275"/>
    </row>
    <row r="1012" spans="5:5" x14ac:dyDescent="0.25">
      <c r="E1012" s="275"/>
    </row>
    <row r="1013" spans="5:5" x14ac:dyDescent="0.25">
      <c r="E1013" s="275"/>
    </row>
    <row r="1014" spans="5:5" x14ac:dyDescent="0.25">
      <c r="E1014" s="275"/>
    </row>
    <row r="1015" spans="5:5" x14ac:dyDescent="0.25">
      <c r="E1015" s="275"/>
    </row>
    <row r="1016" spans="5:5" x14ac:dyDescent="0.25">
      <c r="E1016" s="275"/>
    </row>
    <row r="1017" spans="5:5" x14ac:dyDescent="0.25">
      <c r="E1017" s="275"/>
    </row>
    <row r="1018" spans="5:5" x14ac:dyDescent="0.25">
      <c r="E1018" s="275"/>
    </row>
    <row r="1019" spans="5:5" x14ac:dyDescent="0.25">
      <c r="E1019" s="275"/>
    </row>
    <row r="1020" spans="5:5" x14ac:dyDescent="0.25">
      <c r="E1020" s="275"/>
    </row>
    <row r="1021" spans="5:5" x14ac:dyDescent="0.25">
      <c r="E1021" s="275"/>
    </row>
    <row r="1022" spans="5:5" x14ac:dyDescent="0.25">
      <c r="E1022" s="275"/>
    </row>
    <row r="1023" spans="5:5" x14ac:dyDescent="0.25">
      <c r="E1023" s="275"/>
    </row>
    <row r="1024" spans="5:5" x14ac:dyDescent="0.25">
      <c r="E1024" s="275"/>
    </row>
    <row r="1025" spans="5:5" x14ac:dyDescent="0.25">
      <c r="E1025" s="275"/>
    </row>
    <row r="1026" spans="5:5" x14ac:dyDescent="0.25">
      <c r="E1026" s="275"/>
    </row>
    <row r="1027" spans="5:5" x14ac:dyDescent="0.25">
      <c r="E1027" s="275"/>
    </row>
    <row r="1028" spans="5:5" x14ac:dyDescent="0.25">
      <c r="E1028" s="275"/>
    </row>
    <row r="1029" spans="5:5" x14ac:dyDescent="0.25">
      <c r="E1029" s="275"/>
    </row>
    <row r="1030" spans="5:5" x14ac:dyDescent="0.25">
      <c r="E1030" s="275"/>
    </row>
    <row r="1031" spans="5:5" x14ac:dyDescent="0.25">
      <c r="E1031" s="275"/>
    </row>
    <row r="1032" spans="5:5" x14ac:dyDescent="0.25">
      <c r="E1032" s="275"/>
    </row>
    <row r="1033" spans="5:5" x14ac:dyDescent="0.25">
      <c r="E1033" s="275"/>
    </row>
    <row r="1034" spans="5:5" x14ac:dyDescent="0.25">
      <c r="E1034" s="275"/>
    </row>
    <row r="1035" spans="5:5" x14ac:dyDescent="0.25">
      <c r="E1035" s="275"/>
    </row>
    <row r="1036" spans="5:5" x14ac:dyDescent="0.25">
      <c r="E1036" s="275"/>
    </row>
    <row r="1037" spans="5:5" x14ac:dyDescent="0.25">
      <c r="E1037" s="275"/>
    </row>
    <row r="1038" spans="5:5" x14ac:dyDescent="0.25">
      <c r="E1038" s="275"/>
    </row>
    <row r="1039" spans="5:5" x14ac:dyDescent="0.25">
      <c r="E1039" s="275"/>
    </row>
    <row r="1040" spans="5:5" x14ac:dyDescent="0.25">
      <c r="E1040" s="275"/>
    </row>
    <row r="1041" spans="5:5" x14ac:dyDescent="0.25">
      <c r="E1041" s="275"/>
    </row>
    <row r="1042" spans="5:5" x14ac:dyDescent="0.25">
      <c r="E1042" s="275"/>
    </row>
    <row r="1043" spans="5:5" x14ac:dyDescent="0.25">
      <c r="E1043" s="275"/>
    </row>
    <row r="1044" spans="5:5" x14ac:dyDescent="0.25">
      <c r="E1044" s="275"/>
    </row>
    <row r="1045" spans="5:5" x14ac:dyDescent="0.25">
      <c r="E1045" s="275"/>
    </row>
    <row r="1046" spans="5:5" x14ac:dyDescent="0.25">
      <c r="E1046" s="275"/>
    </row>
    <row r="1047" spans="5:5" x14ac:dyDescent="0.25">
      <c r="E1047" s="275"/>
    </row>
    <row r="1048" spans="5:5" x14ac:dyDescent="0.25">
      <c r="E1048" s="275"/>
    </row>
    <row r="1049" spans="5:5" x14ac:dyDescent="0.25">
      <c r="E1049" s="275"/>
    </row>
    <row r="1050" spans="5:5" x14ac:dyDescent="0.25">
      <c r="E1050" s="275"/>
    </row>
    <row r="1051" spans="5:5" x14ac:dyDescent="0.25">
      <c r="E1051" s="275"/>
    </row>
    <row r="1052" spans="5:5" x14ac:dyDescent="0.25">
      <c r="E1052" s="275"/>
    </row>
    <row r="1053" spans="5:5" x14ac:dyDescent="0.25">
      <c r="E1053" s="275"/>
    </row>
    <row r="1054" spans="5:5" x14ac:dyDescent="0.25">
      <c r="E1054" s="275"/>
    </row>
    <row r="1055" spans="5:5" x14ac:dyDescent="0.25">
      <c r="E1055" s="275"/>
    </row>
    <row r="1056" spans="5:5" x14ac:dyDescent="0.25">
      <c r="E1056" s="275"/>
    </row>
    <row r="1057" spans="5:5" x14ac:dyDescent="0.25">
      <c r="E1057" s="275"/>
    </row>
    <row r="1058" spans="5:5" x14ac:dyDescent="0.25">
      <c r="E1058" s="275"/>
    </row>
    <row r="1059" spans="5:5" x14ac:dyDescent="0.25">
      <c r="E1059" s="275"/>
    </row>
    <row r="1060" spans="5:5" x14ac:dyDescent="0.25">
      <c r="E1060" s="275"/>
    </row>
    <row r="1061" spans="5:5" x14ac:dyDescent="0.25">
      <c r="E1061" s="275"/>
    </row>
    <row r="1062" spans="5:5" x14ac:dyDescent="0.25">
      <c r="E1062" s="275"/>
    </row>
    <row r="1063" spans="5:5" x14ac:dyDescent="0.25">
      <c r="E1063" s="275"/>
    </row>
    <row r="1064" spans="5:5" x14ac:dyDescent="0.25">
      <c r="E1064" s="275"/>
    </row>
    <row r="1065" spans="5:5" x14ac:dyDescent="0.25">
      <c r="E1065" s="275"/>
    </row>
    <row r="1066" spans="5:5" x14ac:dyDescent="0.25">
      <c r="E1066" s="275"/>
    </row>
    <row r="1067" spans="5:5" x14ac:dyDescent="0.25">
      <c r="E1067" s="275"/>
    </row>
    <row r="1068" spans="5:5" x14ac:dyDescent="0.25">
      <c r="E1068" s="275"/>
    </row>
    <row r="1069" spans="5:5" x14ac:dyDescent="0.25">
      <c r="E1069" s="275"/>
    </row>
    <row r="1070" spans="5:5" x14ac:dyDescent="0.25">
      <c r="E1070" s="275"/>
    </row>
    <row r="1071" spans="5:5" x14ac:dyDescent="0.25">
      <c r="E1071" s="275"/>
    </row>
    <row r="1072" spans="5:5" x14ac:dyDescent="0.25">
      <c r="E1072" s="275"/>
    </row>
    <row r="1073" spans="5:5" x14ac:dyDescent="0.25">
      <c r="E1073" s="275"/>
    </row>
    <row r="1074" spans="5:5" x14ac:dyDescent="0.25">
      <c r="E1074" s="275"/>
    </row>
    <row r="1075" spans="5:5" x14ac:dyDescent="0.25">
      <c r="E1075" s="275"/>
    </row>
    <row r="1076" spans="5:5" x14ac:dyDescent="0.25">
      <c r="E1076" s="275"/>
    </row>
    <row r="1077" spans="5:5" x14ac:dyDescent="0.25">
      <c r="E1077" s="275"/>
    </row>
    <row r="1078" spans="5:5" x14ac:dyDescent="0.25">
      <c r="E1078" s="275"/>
    </row>
    <row r="1079" spans="5:5" x14ac:dyDescent="0.25">
      <c r="E1079" s="275"/>
    </row>
    <row r="1080" spans="5:5" x14ac:dyDescent="0.25">
      <c r="E1080" s="275"/>
    </row>
    <row r="1081" spans="5:5" x14ac:dyDescent="0.25">
      <c r="E1081" s="275"/>
    </row>
    <row r="1082" spans="5:5" x14ac:dyDescent="0.25">
      <c r="E1082" s="275"/>
    </row>
    <row r="1083" spans="5:5" x14ac:dyDescent="0.25">
      <c r="E1083" s="275"/>
    </row>
    <row r="1084" spans="5:5" x14ac:dyDescent="0.25">
      <c r="E1084" s="275"/>
    </row>
    <row r="1085" spans="5:5" x14ac:dyDescent="0.25">
      <c r="E1085" s="275"/>
    </row>
    <row r="1086" spans="5:5" x14ac:dyDescent="0.25">
      <c r="E1086" s="275"/>
    </row>
    <row r="1087" spans="5:5" x14ac:dyDescent="0.25">
      <c r="E1087" s="275"/>
    </row>
    <row r="1088" spans="5:5" x14ac:dyDescent="0.25">
      <c r="E1088" s="275"/>
    </row>
    <row r="1089" spans="5:5" x14ac:dyDescent="0.25">
      <c r="E1089" s="275"/>
    </row>
    <row r="1090" spans="5:5" x14ac:dyDescent="0.25">
      <c r="E1090" s="275"/>
    </row>
    <row r="1091" spans="5:5" x14ac:dyDescent="0.25">
      <c r="E1091" s="275"/>
    </row>
    <row r="1092" spans="5:5" x14ac:dyDescent="0.25">
      <c r="E1092" s="275"/>
    </row>
    <row r="1093" spans="5:5" x14ac:dyDescent="0.25">
      <c r="E1093" s="275"/>
    </row>
    <row r="1094" spans="5:5" x14ac:dyDescent="0.25">
      <c r="E1094" s="275"/>
    </row>
    <row r="1095" spans="5:5" x14ac:dyDescent="0.25">
      <c r="E1095" s="275"/>
    </row>
    <row r="1096" spans="5:5" x14ac:dyDescent="0.25">
      <c r="E1096" s="275"/>
    </row>
    <row r="1097" spans="5:5" x14ac:dyDescent="0.25">
      <c r="E1097" s="275"/>
    </row>
    <row r="1098" spans="5:5" x14ac:dyDescent="0.25">
      <c r="E1098" s="275"/>
    </row>
    <row r="1099" spans="5:5" x14ac:dyDescent="0.25">
      <c r="E1099" s="275"/>
    </row>
    <row r="1100" spans="5:5" x14ac:dyDescent="0.25">
      <c r="E1100" s="275"/>
    </row>
    <row r="1101" spans="5:5" x14ac:dyDescent="0.25">
      <c r="E1101" s="275"/>
    </row>
    <row r="1102" spans="5:5" x14ac:dyDescent="0.25">
      <c r="E1102" s="275"/>
    </row>
    <row r="1103" spans="5:5" x14ac:dyDescent="0.25">
      <c r="E1103" s="275"/>
    </row>
    <row r="1104" spans="5:5" x14ac:dyDescent="0.25">
      <c r="E1104" s="275"/>
    </row>
    <row r="1105" spans="5:5" x14ac:dyDescent="0.25">
      <c r="E1105" s="275"/>
    </row>
    <row r="1106" spans="5:5" x14ac:dyDescent="0.25">
      <c r="E1106" s="275"/>
    </row>
    <row r="1107" spans="5:5" x14ac:dyDescent="0.25">
      <c r="E1107" s="275"/>
    </row>
    <row r="1108" spans="5:5" x14ac:dyDescent="0.25">
      <c r="E1108" s="275"/>
    </row>
    <row r="1109" spans="5:5" x14ac:dyDescent="0.25">
      <c r="E1109" s="275"/>
    </row>
    <row r="1110" spans="5:5" x14ac:dyDescent="0.25">
      <c r="E1110" s="275"/>
    </row>
    <row r="1111" spans="5:5" x14ac:dyDescent="0.25">
      <c r="E1111" s="275"/>
    </row>
    <row r="1112" spans="5:5" x14ac:dyDescent="0.25">
      <c r="E1112" s="275"/>
    </row>
    <row r="1113" spans="5:5" x14ac:dyDescent="0.25">
      <c r="E1113" s="275"/>
    </row>
    <row r="1114" spans="5:5" x14ac:dyDescent="0.25">
      <c r="E1114" s="275"/>
    </row>
    <row r="1115" spans="5:5" x14ac:dyDescent="0.25">
      <c r="E1115" s="275"/>
    </row>
    <row r="1116" spans="5:5" x14ac:dyDescent="0.25">
      <c r="E1116" s="275"/>
    </row>
    <row r="1117" spans="5:5" x14ac:dyDescent="0.25">
      <c r="E1117" s="275"/>
    </row>
    <row r="1118" spans="5:5" x14ac:dyDescent="0.25">
      <c r="E1118" s="275"/>
    </row>
    <row r="1119" spans="5:5" x14ac:dyDescent="0.25">
      <c r="E1119" s="275"/>
    </row>
    <row r="1120" spans="5:5" x14ac:dyDescent="0.25">
      <c r="E1120" s="275"/>
    </row>
    <row r="1121" spans="5:5" x14ac:dyDescent="0.25">
      <c r="E1121" s="275"/>
    </row>
    <row r="1122" spans="5:5" x14ac:dyDescent="0.25">
      <c r="E1122" s="275"/>
    </row>
    <row r="1123" spans="5:5" x14ac:dyDescent="0.25">
      <c r="E1123" s="275"/>
    </row>
    <row r="1124" spans="5:5" x14ac:dyDescent="0.25">
      <c r="E1124" s="275"/>
    </row>
    <row r="1125" spans="5:5" x14ac:dyDescent="0.25">
      <c r="E1125" s="275"/>
    </row>
    <row r="1126" spans="5:5" x14ac:dyDescent="0.25">
      <c r="E1126" s="275"/>
    </row>
    <row r="1127" spans="5:5" x14ac:dyDescent="0.25">
      <c r="E1127" s="275"/>
    </row>
    <row r="1128" spans="5:5" x14ac:dyDescent="0.25">
      <c r="E1128" s="275"/>
    </row>
    <row r="1129" spans="5:5" x14ac:dyDescent="0.25">
      <c r="E1129" s="275"/>
    </row>
    <row r="1130" spans="5:5" x14ac:dyDescent="0.25">
      <c r="E1130" s="275"/>
    </row>
    <row r="1131" spans="5:5" x14ac:dyDescent="0.25">
      <c r="E1131" s="275"/>
    </row>
    <row r="1132" spans="5:5" x14ac:dyDescent="0.25">
      <c r="E1132" s="275"/>
    </row>
    <row r="1133" spans="5:5" x14ac:dyDescent="0.25">
      <c r="E1133" s="275"/>
    </row>
    <row r="1134" spans="5:5" x14ac:dyDescent="0.25">
      <c r="E1134" s="275"/>
    </row>
    <row r="1135" spans="5:5" x14ac:dyDescent="0.25">
      <c r="E1135" s="275"/>
    </row>
    <row r="1136" spans="5:5" x14ac:dyDescent="0.25">
      <c r="E1136" s="275"/>
    </row>
    <row r="1137" spans="5:5" x14ac:dyDescent="0.25">
      <c r="E1137" s="275"/>
    </row>
    <row r="1138" spans="5:5" x14ac:dyDescent="0.25">
      <c r="E1138" s="275"/>
    </row>
    <row r="1139" spans="5:5" x14ac:dyDescent="0.25">
      <c r="E1139" s="275"/>
    </row>
    <row r="1140" spans="5:5" x14ac:dyDescent="0.25">
      <c r="E1140" s="275"/>
    </row>
    <row r="1141" spans="5:5" x14ac:dyDescent="0.25">
      <c r="E1141" s="275"/>
    </row>
    <row r="1142" spans="5:5" x14ac:dyDescent="0.25">
      <c r="E1142" s="275"/>
    </row>
    <row r="1143" spans="5:5" x14ac:dyDescent="0.25">
      <c r="E1143" s="275"/>
    </row>
    <row r="1144" spans="5:5" x14ac:dyDescent="0.25">
      <c r="E1144" s="275"/>
    </row>
    <row r="1145" spans="5:5" x14ac:dyDescent="0.25">
      <c r="E1145" s="275"/>
    </row>
    <row r="1146" spans="5:5" x14ac:dyDescent="0.25">
      <c r="E1146" s="275"/>
    </row>
    <row r="1147" spans="5:5" x14ac:dyDescent="0.25">
      <c r="E1147" s="275"/>
    </row>
    <row r="1148" spans="5:5" x14ac:dyDescent="0.25">
      <c r="E1148" s="275"/>
    </row>
    <row r="1149" spans="5:5" x14ac:dyDescent="0.25">
      <c r="E1149" s="275"/>
    </row>
    <row r="1150" spans="5:5" x14ac:dyDescent="0.25">
      <c r="E1150" s="275"/>
    </row>
    <row r="1151" spans="5:5" x14ac:dyDescent="0.25">
      <c r="E1151" s="275"/>
    </row>
    <row r="1152" spans="5:5" x14ac:dyDescent="0.25">
      <c r="E1152" s="275"/>
    </row>
    <row r="1153" spans="5:5" x14ac:dyDescent="0.25">
      <c r="E1153" s="275"/>
    </row>
    <row r="1154" spans="5:5" x14ac:dyDescent="0.25">
      <c r="E1154" s="275"/>
    </row>
    <row r="1155" spans="5:5" x14ac:dyDescent="0.25">
      <c r="E1155" s="275"/>
    </row>
    <row r="1156" spans="5:5" x14ac:dyDescent="0.25">
      <c r="E1156" s="275"/>
    </row>
    <row r="1157" spans="5:5" x14ac:dyDescent="0.25">
      <c r="E1157" s="275"/>
    </row>
    <row r="1158" spans="5:5" x14ac:dyDescent="0.25">
      <c r="E1158" s="275"/>
    </row>
    <row r="1159" spans="5:5" x14ac:dyDescent="0.25">
      <c r="E1159" s="275"/>
    </row>
    <row r="1160" spans="5:5" x14ac:dyDescent="0.25">
      <c r="E1160" s="275"/>
    </row>
    <row r="1161" spans="5:5" x14ac:dyDescent="0.25">
      <c r="E1161" s="275"/>
    </row>
    <row r="1162" spans="5:5" x14ac:dyDescent="0.25">
      <c r="E1162" s="275"/>
    </row>
    <row r="1163" spans="5:5" x14ac:dyDescent="0.25">
      <c r="E1163" s="275"/>
    </row>
    <row r="1164" spans="5:5" x14ac:dyDescent="0.25">
      <c r="E1164" s="275"/>
    </row>
    <row r="1165" spans="5:5" x14ac:dyDescent="0.25">
      <c r="E1165" s="275"/>
    </row>
    <row r="1166" spans="5:5" x14ac:dyDescent="0.25">
      <c r="E1166" s="275"/>
    </row>
    <row r="1167" spans="5:5" x14ac:dyDescent="0.25">
      <c r="E1167" s="275"/>
    </row>
    <row r="1168" spans="5:5" x14ac:dyDescent="0.25">
      <c r="E1168" s="275"/>
    </row>
    <row r="1169" spans="5:5" x14ac:dyDescent="0.25">
      <c r="E1169" s="275"/>
    </row>
    <row r="1170" spans="5:5" x14ac:dyDescent="0.25">
      <c r="E1170" s="275"/>
    </row>
    <row r="1171" spans="5:5" x14ac:dyDescent="0.25">
      <c r="E1171" s="275"/>
    </row>
    <row r="1172" spans="5:5" x14ac:dyDescent="0.25">
      <c r="E1172" s="275"/>
    </row>
    <row r="1173" spans="5:5" x14ac:dyDescent="0.25">
      <c r="E1173" s="275"/>
    </row>
    <row r="1174" spans="5:5" x14ac:dyDescent="0.25">
      <c r="E1174" s="275"/>
    </row>
    <row r="1175" spans="5:5" x14ac:dyDescent="0.25">
      <c r="E1175" s="275"/>
    </row>
    <row r="1176" spans="5:5" x14ac:dyDescent="0.25">
      <c r="E1176" s="275"/>
    </row>
    <row r="1177" spans="5:5" x14ac:dyDescent="0.25">
      <c r="E1177" s="275"/>
    </row>
    <row r="1178" spans="5:5" x14ac:dyDescent="0.25">
      <c r="E1178" s="275"/>
    </row>
    <row r="1179" spans="5:5" x14ac:dyDescent="0.25">
      <c r="E1179" s="275"/>
    </row>
    <row r="1180" spans="5:5" x14ac:dyDescent="0.25">
      <c r="E1180" s="275"/>
    </row>
    <row r="1181" spans="5:5" x14ac:dyDescent="0.25">
      <c r="E1181" s="275"/>
    </row>
    <row r="1182" spans="5:5" x14ac:dyDescent="0.25">
      <c r="E1182" s="275"/>
    </row>
    <row r="1183" spans="5:5" x14ac:dyDescent="0.25">
      <c r="E1183" s="275"/>
    </row>
    <row r="1184" spans="5:5" x14ac:dyDescent="0.25">
      <c r="E1184" s="275"/>
    </row>
    <row r="1185" spans="5:5" x14ac:dyDescent="0.25">
      <c r="E1185" s="275"/>
    </row>
    <row r="1186" spans="5:5" x14ac:dyDescent="0.25">
      <c r="E1186" s="275"/>
    </row>
    <row r="1187" spans="5:5" x14ac:dyDescent="0.25">
      <c r="E1187" s="275"/>
    </row>
    <row r="1188" spans="5:5" x14ac:dyDescent="0.25">
      <c r="E1188" s="275"/>
    </row>
    <row r="1189" spans="5:5" x14ac:dyDescent="0.25">
      <c r="E1189" s="275"/>
    </row>
    <row r="1190" spans="5:5" x14ac:dyDescent="0.25">
      <c r="E1190" s="275"/>
    </row>
    <row r="1191" spans="5:5" x14ac:dyDescent="0.25">
      <c r="E1191" s="275"/>
    </row>
    <row r="1192" spans="5:5" x14ac:dyDescent="0.25">
      <c r="E1192" s="275"/>
    </row>
    <row r="1193" spans="5:5" x14ac:dyDescent="0.25">
      <c r="E1193" s="275"/>
    </row>
    <row r="1194" spans="5:5" x14ac:dyDescent="0.25">
      <c r="E1194" s="275"/>
    </row>
    <row r="1195" spans="5:5" x14ac:dyDescent="0.25">
      <c r="E1195" s="275"/>
    </row>
    <row r="1196" spans="5:5" x14ac:dyDescent="0.25">
      <c r="E1196" s="275"/>
    </row>
    <row r="1197" spans="5:5" x14ac:dyDescent="0.25">
      <c r="E1197" s="275"/>
    </row>
    <row r="1198" spans="5:5" x14ac:dyDescent="0.25">
      <c r="E1198" s="275"/>
    </row>
    <row r="1199" spans="5:5" x14ac:dyDescent="0.25">
      <c r="E1199" s="275"/>
    </row>
    <row r="1200" spans="5:5" x14ac:dyDescent="0.25">
      <c r="E1200" s="275"/>
    </row>
    <row r="1201" spans="5:5" x14ac:dyDescent="0.25">
      <c r="E1201" s="275"/>
    </row>
    <row r="1202" spans="5:5" x14ac:dyDescent="0.25">
      <c r="E1202" s="275"/>
    </row>
    <row r="1203" spans="5:5" x14ac:dyDescent="0.25">
      <c r="E1203" s="275"/>
    </row>
    <row r="1204" spans="5:5" x14ac:dyDescent="0.25">
      <c r="E1204" s="275"/>
    </row>
    <row r="1205" spans="5:5" x14ac:dyDescent="0.25">
      <c r="E1205" s="275"/>
    </row>
    <row r="1206" spans="5:5" x14ac:dyDescent="0.25">
      <c r="E1206" s="275"/>
    </row>
    <row r="1207" spans="5:5" x14ac:dyDescent="0.25">
      <c r="E1207" s="275"/>
    </row>
    <row r="1208" spans="5:5" x14ac:dyDescent="0.25">
      <c r="E1208" s="275"/>
    </row>
    <row r="1209" spans="5:5" x14ac:dyDescent="0.25">
      <c r="E1209" s="275"/>
    </row>
    <row r="1210" spans="5:5" x14ac:dyDescent="0.25">
      <c r="E1210" s="275"/>
    </row>
    <row r="1211" spans="5:5" x14ac:dyDescent="0.25">
      <c r="E1211" s="275"/>
    </row>
    <row r="1212" spans="5:5" x14ac:dyDescent="0.25">
      <c r="E1212" s="275"/>
    </row>
    <row r="1213" spans="5:5" x14ac:dyDescent="0.25">
      <c r="E1213" s="275"/>
    </row>
    <row r="1214" spans="5:5" x14ac:dyDescent="0.25">
      <c r="E1214" s="275"/>
    </row>
    <row r="1215" spans="5:5" x14ac:dyDescent="0.25">
      <c r="E1215" s="275"/>
    </row>
    <row r="1216" spans="5:5" x14ac:dyDescent="0.25">
      <c r="E1216" s="275"/>
    </row>
    <row r="1217" spans="5:5" x14ac:dyDescent="0.25">
      <c r="E1217" s="275"/>
    </row>
    <row r="1218" spans="5:5" x14ac:dyDescent="0.25">
      <c r="E1218" s="275"/>
    </row>
    <row r="1219" spans="5:5" x14ac:dyDescent="0.25">
      <c r="E1219" s="275"/>
    </row>
    <row r="1220" spans="5:5" x14ac:dyDescent="0.25">
      <c r="E1220" s="275"/>
    </row>
    <row r="1221" spans="5:5" x14ac:dyDescent="0.25">
      <c r="E1221" s="275"/>
    </row>
    <row r="1222" spans="5:5" x14ac:dyDescent="0.25">
      <c r="E1222" s="275"/>
    </row>
    <row r="1223" spans="5:5" x14ac:dyDescent="0.25">
      <c r="E1223" s="275"/>
    </row>
    <row r="1224" spans="5:5" x14ac:dyDescent="0.25">
      <c r="E1224" s="275"/>
    </row>
    <row r="1225" spans="5:5" x14ac:dyDescent="0.25">
      <c r="E1225" s="275"/>
    </row>
    <row r="1226" spans="5:5" x14ac:dyDescent="0.25">
      <c r="E1226" s="275"/>
    </row>
    <row r="1227" spans="5:5" x14ac:dyDescent="0.25">
      <c r="E1227" s="275"/>
    </row>
    <row r="1228" spans="5:5" x14ac:dyDescent="0.25">
      <c r="E1228" s="275"/>
    </row>
    <row r="1229" spans="5:5" x14ac:dyDescent="0.25">
      <c r="E1229" s="275"/>
    </row>
    <row r="1230" spans="5:5" x14ac:dyDescent="0.25">
      <c r="E1230" s="275"/>
    </row>
    <row r="1231" spans="5:5" x14ac:dyDescent="0.25">
      <c r="E1231" s="275"/>
    </row>
    <row r="1232" spans="5:5" x14ac:dyDescent="0.25">
      <c r="E1232" s="275"/>
    </row>
    <row r="1233" spans="5:5" x14ac:dyDescent="0.25">
      <c r="E1233" s="275"/>
    </row>
    <row r="1234" spans="5:5" x14ac:dyDescent="0.25">
      <c r="E1234" s="275"/>
    </row>
    <row r="1235" spans="5:5" x14ac:dyDescent="0.25">
      <c r="E1235" s="275"/>
    </row>
    <row r="1236" spans="5:5" x14ac:dyDescent="0.25">
      <c r="E1236" s="275"/>
    </row>
    <row r="1237" spans="5:5" x14ac:dyDescent="0.25">
      <c r="E1237" s="275"/>
    </row>
    <row r="1238" spans="5:5" x14ac:dyDescent="0.25">
      <c r="E1238" s="275"/>
    </row>
    <row r="1239" spans="5:5" x14ac:dyDescent="0.25">
      <c r="E1239" s="275"/>
    </row>
    <row r="1240" spans="5:5" x14ac:dyDescent="0.25">
      <c r="E1240" s="275"/>
    </row>
    <row r="1241" spans="5:5" x14ac:dyDescent="0.25">
      <c r="E1241" s="275"/>
    </row>
    <row r="1242" spans="5:5" x14ac:dyDescent="0.25">
      <c r="E1242" s="275"/>
    </row>
    <row r="1243" spans="5:5" x14ac:dyDescent="0.25">
      <c r="E1243" s="275"/>
    </row>
    <row r="1244" spans="5:5" x14ac:dyDescent="0.25">
      <c r="E1244" s="275"/>
    </row>
    <row r="1245" spans="5:5" x14ac:dyDescent="0.25">
      <c r="E1245" s="275"/>
    </row>
    <row r="1246" spans="5:5" x14ac:dyDescent="0.25">
      <c r="E1246" s="275"/>
    </row>
    <row r="1247" spans="5:5" x14ac:dyDescent="0.25">
      <c r="E1247" s="275"/>
    </row>
    <row r="1248" spans="5:5" x14ac:dyDescent="0.25">
      <c r="E1248" s="275"/>
    </row>
    <row r="1249" spans="5:5" x14ac:dyDescent="0.25">
      <c r="E1249" s="275"/>
    </row>
    <row r="1250" spans="5:5" x14ac:dyDescent="0.25">
      <c r="E1250" s="275"/>
    </row>
    <row r="1251" spans="5:5" x14ac:dyDescent="0.25">
      <c r="E1251" s="275"/>
    </row>
    <row r="1252" spans="5:5" x14ac:dyDescent="0.25">
      <c r="E1252" s="275"/>
    </row>
    <row r="1253" spans="5:5" x14ac:dyDescent="0.25">
      <c r="E1253" s="275"/>
    </row>
    <row r="1254" spans="5:5" x14ac:dyDescent="0.25">
      <c r="E1254" s="275"/>
    </row>
    <row r="1255" spans="5:5" x14ac:dyDescent="0.25">
      <c r="E1255" s="275"/>
    </row>
    <row r="1256" spans="5:5" x14ac:dyDescent="0.25">
      <c r="E1256" s="275"/>
    </row>
    <row r="1257" spans="5:5" x14ac:dyDescent="0.25">
      <c r="E1257" s="275"/>
    </row>
    <row r="1258" spans="5:5" x14ac:dyDescent="0.25">
      <c r="E1258" s="275"/>
    </row>
    <row r="1259" spans="5:5" x14ac:dyDescent="0.25">
      <c r="E1259" s="275"/>
    </row>
    <row r="1260" spans="5:5" x14ac:dyDescent="0.25">
      <c r="E1260" s="275"/>
    </row>
    <row r="1261" spans="5:5" x14ac:dyDescent="0.25">
      <c r="E1261" s="275"/>
    </row>
    <row r="1262" spans="5:5" x14ac:dyDescent="0.25">
      <c r="E1262" s="275"/>
    </row>
    <row r="1263" spans="5:5" x14ac:dyDescent="0.25">
      <c r="E1263" s="275"/>
    </row>
    <row r="1264" spans="5:5" x14ac:dyDescent="0.25">
      <c r="E1264" s="275"/>
    </row>
    <row r="1265" spans="5:5" x14ac:dyDescent="0.25">
      <c r="E1265" s="275"/>
    </row>
    <row r="1266" spans="5:5" x14ac:dyDescent="0.25">
      <c r="E1266" s="275"/>
    </row>
    <row r="1267" spans="5:5" x14ac:dyDescent="0.25">
      <c r="E1267" s="275"/>
    </row>
    <row r="1268" spans="5:5" x14ac:dyDescent="0.25">
      <c r="E1268" s="275"/>
    </row>
    <row r="1269" spans="5:5" x14ac:dyDescent="0.25">
      <c r="E1269" s="275"/>
    </row>
    <row r="1270" spans="5:5" x14ac:dyDescent="0.25">
      <c r="E1270" s="275"/>
    </row>
    <row r="1271" spans="5:5" x14ac:dyDescent="0.25">
      <c r="E1271" s="275"/>
    </row>
    <row r="1272" spans="5:5" x14ac:dyDescent="0.25">
      <c r="E1272" s="275"/>
    </row>
    <row r="1273" spans="5:5" x14ac:dyDescent="0.25">
      <c r="E1273" s="275"/>
    </row>
    <row r="1274" spans="5:5" x14ac:dyDescent="0.25">
      <c r="E1274" s="275"/>
    </row>
    <row r="1275" spans="5:5" x14ac:dyDescent="0.25">
      <c r="E1275" s="275"/>
    </row>
    <row r="1276" spans="5:5" x14ac:dyDescent="0.25">
      <c r="E1276" s="275"/>
    </row>
    <row r="1277" spans="5:5" x14ac:dyDescent="0.25">
      <c r="E1277" s="275"/>
    </row>
    <row r="1278" spans="5:5" x14ac:dyDescent="0.25">
      <c r="E1278" s="275"/>
    </row>
    <row r="1279" spans="5:5" x14ac:dyDescent="0.25">
      <c r="E1279" s="275"/>
    </row>
    <row r="1280" spans="5:5" x14ac:dyDescent="0.25">
      <c r="E1280" s="275"/>
    </row>
    <row r="1281" spans="5:5" x14ac:dyDescent="0.25">
      <c r="E1281" s="275"/>
    </row>
    <row r="1282" spans="5:5" x14ac:dyDescent="0.25">
      <c r="E1282" s="275"/>
    </row>
    <row r="1283" spans="5:5" x14ac:dyDescent="0.25">
      <c r="E1283" s="275"/>
    </row>
    <row r="1284" spans="5:5" x14ac:dyDescent="0.25">
      <c r="E1284" s="275"/>
    </row>
    <row r="1285" spans="5:5" x14ac:dyDescent="0.25">
      <c r="E1285" s="275"/>
    </row>
    <row r="1286" spans="5:5" x14ac:dyDescent="0.25">
      <c r="E1286" s="275"/>
    </row>
    <row r="1287" spans="5:5" x14ac:dyDescent="0.25">
      <c r="E1287" s="275"/>
    </row>
    <row r="1288" spans="5:5" x14ac:dyDescent="0.25">
      <c r="E1288" s="275"/>
    </row>
    <row r="1289" spans="5:5" x14ac:dyDescent="0.25">
      <c r="E1289" s="275"/>
    </row>
    <row r="1290" spans="5:5" x14ac:dyDescent="0.25">
      <c r="E1290" s="275"/>
    </row>
    <row r="1291" spans="5:5" x14ac:dyDescent="0.25">
      <c r="E1291" s="275"/>
    </row>
    <row r="1292" spans="5:5" x14ac:dyDescent="0.25">
      <c r="E1292" s="275"/>
    </row>
    <row r="1293" spans="5:5" x14ac:dyDescent="0.25">
      <c r="E1293" s="275"/>
    </row>
    <row r="1294" spans="5:5" x14ac:dyDescent="0.25">
      <c r="E1294" s="275"/>
    </row>
    <row r="1295" spans="5:5" x14ac:dyDescent="0.25">
      <c r="E1295" s="275"/>
    </row>
    <row r="1296" spans="5:5" x14ac:dyDescent="0.25">
      <c r="E1296" s="275"/>
    </row>
    <row r="1297" spans="5:5" x14ac:dyDescent="0.25">
      <c r="E1297" s="275"/>
    </row>
    <row r="1298" spans="5:5" x14ac:dyDescent="0.25">
      <c r="E1298" s="275"/>
    </row>
    <row r="1299" spans="5:5" x14ac:dyDescent="0.25">
      <c r="E1299" s="275"/>
    </row>
    <row r="1300" spans="5:5" x14ac:dyDescent="0.25">
      <c r="E1300" s="275"/>
    </row>
    <row r="1301" spans="5:5" x14ac:dyDescent="0.25">
      <c r="E1301" s="275"/>
    </row>
    <row r="1302" spans="5:5" x14ac:dyDescent="0.25">
      <c r="E1302" s="275"/>
    </row>
    <row r="1303" spans="5:5" x14ac:dyDescent="0.25">
      <c r="E1303" s="275"/>
    </row>
    <row r="1304" spans="5:5" x14ac:dyDescent="0.25">
      <c r="E1304" s="275"/>
    </row>
    <row r="1305" spans="5:5" x14ac:dyDescent="0.25">
      <c r="E1305" s="275"/>
    </row>
    <row r="1306" spans="5:5" x14ac:dyDescent="0.25">
      <c r="E1306" s="275"/>
    </row>
    <row r="1307" spans="5:5" x14ac:dyDescent="0.25">
      <c r="E1307" s="275"/>
    </row>
    <row r="1308" spans="5:5" x14ac:dyDescent="0.25">
      <c r="E1308" s="275"/>
    </row>
    <row r="1309" spans="5:5" x14ac:dyDescent="0.25">
      <c r="E1309" s="275"/>
    </row>
    <row r="1310" spans="5:5" x14ac:dyDescent="0.25">
      <c r="E1310" s="275"/>
    </row>
    <row r="1311" spans="5:5" x14ac:dyDescent="0.25">
      <c r="E1311" s="275"/>
    </row>
    <row r="1312" spans="5:5" x14ac:dyDescent="0.25">
      <c r="E1312" s="275"/>
    </row>
    <row r="1313" spans="5:5" x14ac:dyDescent="0.25">
      <c r="E1313" s="275"/>
    </row>
    <row r="1314" spans="5:5" x14ac:dyDescent="0.25">
      <c r="E1314" s="275"/>
    </row>
    <row r="1315" spans="5:5" x14ac:dyDescent="0.25">
      <c r="E1315" s="275"/>
    </row>
    <row r="1316" spans="5:5" x14ac:dyDescent="0.25">
      <c r="E1316" s="275"/>
    </row>
    <row r="1317" spans="5:5" x14ac:dyDescent="0.25">
      <c r="E1317" s="275"/>
    </row>
    <row r="1318" spans="5:5" x14ac:dyDescent="0.25">
      <c r="E1318" s="275"/>
    </row>
    <row r="1319" spans="5:5" x14ac:dyDescent="0.25">
      <c r="E1319" s="275"/>
    </row>
    <row r="1320" spans="5:5" x14ac:dyDescent="0.25">
      <c r="E1320" s="275"/>
    </row>
    <row r="1321" spans="5:5" x14ac:dyDescent="0.25">
      <c r="E1321" s="275"/>
    </row>
    <row r="1322" spans="5:5" x14ac:dyDescent="0.25">
      <c r="E1322" s="275"/>
    </row>
    <row r="1323" spans="5:5" x14ac:dyDescent="0.25">
      <c r="E1323" s="275"/>
    </row>
    <row r="1324" spans="5:5" x14ac:dyDescent="0.25">
      <c r="E1324" s="275"/>
    </row>
    <row r="1325" spans="5:5" x14ac:dyDescent="0.25">
      <c r="E1325" s="275"/>
    </row>
    <row r="1326" spans="5:5" x14ac:dyDescent="0.25">
      <c r="E1326" s="275"/>
    </row>
    <row r="1327" spans="5:5" x14ac:dyDescent="0.25">
      <c r="E1327" s="275"/>
    </row>
    <row r="1328" spans="5:5" x14ac:dyDescent="0.25">
      <c r="E1328" s="275"/>
    </row>
    <row r="1329" spans="5:5" x14ac:dyDescent="0.25">
      <c r="E1329" s="275"/>
    </row>
    <row r="1330" spans="5:5" x14ac:dyDescent="0.25">
      <c r="E1330" s="275"/>
    </row>
    <row r="1331" spans="5:5" x14ac:dyDescent="0.25">
      <c r="E1331" s="275"/>
    </row>
    <row r="1332" spans="5:5" x14ac:dyDescent="0.25">
      <c r="E1332" s="275"/>
    </row>
    <row r="1333" spans="5:5" x14ac:dyDescent="0.25">
      <c r="E1333" s="275"/>
    </row>
    <row r="1334" spans="5:5" x14ac:dyDescent="0.25">
      <c r="E1334" s="275"/>
    </row>
    <row r="1335" spans="5:5" x14ac:dyDescent="0.25">
      <c r="E1335" s="275"/>
    </row>
    <row r="1336" spans="5:5" x14ac:dyDescent="0.25">
      <c r="E1336" s="275"/>
    </row>
    <row r="1337" spans="5:5" x14ac:dyDescent="0.25">
      <c r="E1337" s="275"/>
    </row>
    <row r="1338" spans="5:5" x14ac:dyDescent="0.25">
      <c r="E1338" s="275"/>
    </row>
    <row r="1339" spans="5:5" x14ac:dyDescent="0.25">
      <c r="E1339" s="275"/>
    </row>
    <row r="1340" spans="5:5" x14ac:dyDescent="0.25">
      <c r="E1340" s="275"/>
    </row>
    <row r="1341" spans="5:5" x14ac:dyDescent="0.25">
      <c r="E1341" s="275"/>
    </row>
    <row r="1342" spans="5:5" x14ac:dyDescent="0.25">
      <c r="E1342" s="275"/>
    </row>
    <row r="1343" spans="5:5" x14ac:dyDescent="0.25">
      <c r="E1343" s="275"/>
    </row>
    <row r="1344" spans="5:5" x14ac:dyDescent="0.25">
      <c r="E1344" s="275"/>
    </row>
    <row r="1345" spans="5:5" x14ac:dyDescent="0.25">
      <c r="E1345" s="275"/>
    </row>
    <row r="1346" spans="5:5" x14ac:dyDescent="0.25">
      <c r="E1346" s="275"/>
    </row>
    <row r="1347" spans="5:5" x14ac:dyDescent="0.25">
      <c r="E1347" s="275"/>
    </row>
    <row r="1348" spans="5:5" x14ac:dyDescent="0.25">
      <c r="E1348" s="275"/>
    </row>
    <row r="1349" spans="5:5" x14ac:dyDescent="0.25">
      <c r="E1349" s="275"/>
    </row>
    <row r="1350" spans="5:5" x14ac:dyDescent="0.25">
      <c r="E1350" s="275"/>
    </row>
    <row r="1351" spans="5:5" x14ac:dyDescent="0.25">
      <c r="E1351" s="275"/>
    </row>
    <row r="1352" spans="5:5" x14ac:dyDescent="0.25">
      <c r="E1352" s="275"/>
    </row>
    <row r="1353" spans="5:5" x14ac:dyDescent="0.25">
      <c r="E1353" s="275"/>
    </row>
    <row r="1354" spans="5:5" x14ac:dyDescent="0.25">
      <c r="E1354" s="275"/>
    </row>
    <row r="1355" spans="5:5" x14ac:dyDescent="0.25">
      <c r="E1355" s="275"/>
    </row>
    <row r="1356" spans="5:5" x14ac:dyDescent="0.25">
      <c r="E1356" s="275"/>
    </row>
    <row r="1357" spans="5:5" x14ac:dyDescent="0.25">
      <c r="E1357" s="275"/>
    </row>
    <row r="1358" spans="5:5" x14ac:dyDescent="0.25">
      <c r="E1358" s="275"/>
    </row>
    <row r="1359" spans="5:5" x14ac:dyDescent="0.25">
      <c r="E1359" s="275"/>
    </row>
    <row r="1360" spans="5:5" x14ac:dyDescent="0.25">
      <c r="E1360" s="275"/>
    </row>
    <row r="1361" spans="5:5" x14ac:dyDescent="0.25">
      <c r="E1361" s="275"/>
    </row>
    <row r="1362" spans="5:5" x14ac:dyDescent="0.25">
      <c r="E1362" s="275"/>
    </row>
    <row r="1363" spans="5:5" x14ac:dyDescent="0.25">
      <c r="E1363" s="275"/>
    </row>
    <row r="1364" spans="5:5" x14ac:dyDescent="0.25">
      <c r="E1364" s="275"/>
    </row>
    <row r="1365" spans="5:5" x14ac:dyDescent="0.25">
      <c r="E1365" s="275"/>
    </row>
    <row r="1366" spans="5:5" x14ac:dyDescent="0.25">
      <c r="E1366" s="275"/>
    </row>
    <row r="1367" spans="5:5" x14ac:dyDescent="0.25">
      <c r="E1367" s="275"/>
    </row>
    <row r="1368" spans="5:5" x14ac:dyDescent="0.25">
      <c r="E1368" s="275"/>
    </row>
    <row r="1369" spans="5:5" x14ac:dyDescent="0.25">
      <c r="E1369" s="275"/>
    </row>
    <row r="1370" spans="5:5" x14ac:dyDescent="0.25">
      <c r="E1370" s="275"/>
    </row>
    <row r="1371" spans="5:5" x14ac:dyDescent="0.25">
      <c r="E1371" s="275"/>
    </row>
    <row r="1372" spans="5:5" x14ac:dyDescent="0.25">
      <c r="E1372" s="275"/>
    </row>
    <row r="1373" spans="5:5" x14ac:dyDescent="0.25">
      <c r="E1373" s="275"/>
    </row>
    <row r="1374" spans="5:5" x14ac:dyDescent="0.25">
      <c r="E1374" s="275"/>
    </row>
    <row r="1375" spans="5:5" x14ac:dyDescent="0.25">
      <c r="E1375" s="275"/>
    </row>
    <row r="1376" spans="5:5" x14ac:dyDescent="0.25">
      <c r="E1376" s="275"/>
    </row>
    <row r="1377" spans="5:5" x14ac:dyDescent="0.25">
      <c r="E1377" s="275"/>
    </row>
    <row r="1378" spans="5:5" x14ac:dyDescent="0.25">
      <c r="E1378" s="275"/>
    </row>
    <row r="1379" spans="5:5" x14ac:dyDescent="0.25">
      <c r="E1379" s="275"/>
    </row>
    <row r="1380" spans="5:5" x14ac:dyDescent="0.25">
      <c r="E1380" s="275"/>
    </row>
    <row r="1381" spans="5:5" x14ac:dyDescent="0.25">
      <c r="E1381" s="275"/>
    </row>
    <row r="1382" spans="5:5" x14ac:dyDescent="0.25">
      <c r="E1382" s="275"/>
    </row>
    <row r="1383" spans="5:5" x14ac:dyDescent="0.25">
      <c r="E1383" s="275"/>
    </row>
    <row r="1384" spans="5:5" x14ac:dyDescent="0.25">
      <c r="E1384" s="275"/>
    </row>
    <row r="1385" spans="5:5" x14ac:dyDescent="0.25">
      <c r="E1385" s="275"/>
    </row>
    <row r="1386" spans="5:5" x14ac:dyDescent="0.25">
      <c r="E1386" s="275"/>
    </row>
    <row r="1387" spans="5:5" x14ac:dyDescent="0.25">
      <c r="E1387" s="275"/>
    </row>
    <row r="1388" spans="5:5" x14ac:dyDescent="0.25">
      <c r="E1388" s="275"/>
    </row>
    <row r="1389" spans="5:5" x14ac:dyDescent="0.25">
      <c r="E1389" s="275"/>
    </row>
    <row r="1390" spans="5:5" x14ac:dyDescent="0.25">
      <c r="E1390" s="275"/>
    </row>
    <row r="1391" spans="5:5" x14ac:dyDescent="0.25">
      <c r="E1391" s="275"/>
    </row>
    <row r="1392" spans="5:5" x14ac:dyDescent="0.25">
      <c r="E1392" s="275"/>
    </row>
    <row r="1393" spans="5:5" x14ac:dyDescent="0.25">
      <c r="E1393" s="275"/>
    </row>
    <row r="1394" spans="5:5" x14ac:dyDescent="0.25">
      <c r="E1394" s="275"/>
    </row>
    <row r="1395" spans="5:5" x14ac:dyDescent="0.25">
      <c r="E1395" s="275"/>
    </row>
    <row r="1396" spans="5:5" x14ac:dyDescent="0.25">
      <c r="E1396" s="275"/>
    </row>
    <row r="1397" spans="5:5" x14ac:dyDescent="0.25">
      <c r="E1397" s="275"/>
    </row>
    <row r="1398" spans="5:5" x14ac:dyDescent="0.25">
      <c r="E1398" s="275"/>
    </row>
    <row r="1399" spans="5:5" x14ac:dyDescent="0.25">
      <c r="E1399" s="275"/>
    </row>
    <row r="1400" spans="5:5" x14ac:dyDescent="0.25">
      <c r="E1400" s="275"/>
    </row>
    <row r="1401" spans="5:5" x14ac:dyDescent="0.25">
      <c r="E1401" s="275"/>
    </row>
    <row r="1402" spans="5:5" x14ac:dyDescent="0.25">
      <c r="E1402" s="275"/>
    </row>
    <row r="1403" spans="5:5" x14ac:dyDescent="0.25">
      <c r="E1403" s="275"/>
    </row>
    <row r="1404" spans="5:5" x14ac:dyDescent="0.25">
      <c r="E1404" s="275"/>
    </row>
    <row r="1405" spans="5:5" x14ac:dyDescent="0.25">
      <c r="E1405" s="275"/>
    </row>
    <row r="1406" spans="5:5" x14ac:dyDescent="0.25">
      <c r="E1406" s="275"/>
    </row>
    <row r="1407" spans="5:5" x14ac:dyDescent="0.25">
      <c r="E1407" s="275"/>
    </row>
    <row r="1408" spans="5:5" x14ac:dyDescent="0.25">
      <c r="E1408" s="275"/>
    </row>
    <row r="1409" spans="5:5" x14ac:dyDescent="0.25">
      <c r="E1409" s="275"/>
    </row>
    <row r="1410" spans="5:5" x14ac:dyDescent="0.25">
      <c r="E1410" s="275"/>
    </row>
    <row r="1411" spans="5:5" x14ac:dyDescent="0.25">
      <c r="E1411" s="275"/>
    </row>
    <row r="1412" spans="5:5" x14ac:dyDescent="0.25">
      <c r="E1412" s="275"/>
    </row>
    <row r="1413" spans="5:5" x14ac:dyDescent="0.25">
      <c r="E1413" s="275"/>
    </row>
    <row r="1414" spans="5:5" x14ac:dyDescent="0.25">
      <c r="E1414" s="275"/>
    </row>
    <row r="1415" spans="5:5" x14ac:dyDescent="0.25">
      <c r="E1415" s="275"/>
    </row>
    <row r="1416" spans="5:5" x14ac:dyDescent="0.25">
      <c r="E1416" s="275"/>
    </row>
    <row r="1417" spans="5:5" x14ac:dyDescent="0.25">
      <c r="E1417" s="275"/>
    </row>
    <row r="1418" spans="5:5" x14ac:dyDescent="0.25">
      <c r="E1418" s="275"/>
    </row>
    <row r="1419" spans="5:5" x14ac:dyDescent="0.25">
      <c r="E1419" s="275"/>
    </row>
    <row r="1420" spans="5:5" x14ac:dyDescent="0.25">
      <c r="E1420" s="275"/>
    </row>
    <row r="1421" spans="5:5" x14ac:dyDescent="0.25">
      <c r="E1421" s="275"/>
    </row>
    <row r="1422" spans="5:5" x14ac:dyDescent="0.25">
      <c r="E1422" s="275"/>
    </row>
    <row r="1423" spans="5:5" x14ac:dyDescent="0.25">
      <c r="E1423" s="275"/>
    </row>
    <row r="1424" spans="5:5" x14ac:dyDescent="0.25">
      <c r="E1424" s="275"/>
    </row>
    <row r="1425" spans="5:5" x14ac:dyDescent="0.25">
      <c r="E1425" s="275"/>
    </row>
    <row r="1426" spans="5:5" x14ac:dyDescent="0.25">
      <c r="E1426" s="275"/>
    </row>
    <row r="1427" spans="5:5" x14ac:dyDescent="0.25">
      <c r="E1427" s="275"/>
    </row>
    <row r="1428" spans="5:5" x14ac:dyDescent="0.25">
      <c r="E1428" s="275"/>
    </row>
    <row r="1429" spans="5:5" x14ac:dyDescent="0.25">
      <c r="E1429" s="275"/>
    </row>
    <row r="1430" spans="5:5" x14ac:dyDescent="0.25">
      <c r="E1430" s="275"/>
    </row>
    <row r="1431" spans="5:5" x14ac:dyDescent="0.25">
      <c r="E1431" s="275"/>
    </row>
    <row r="1432" spans="5:5" x14ac:dyDescent="0.25">
      <c r="E1432" s="275"/>
    </row>
    <row r="1433" spans="5:5" x14ac:dyDescent="0.25">
      <c r="E1433" s="275"/>
    </row>
    <row r="1434" spans="5:5" x14ac:dyDescent="0.25">
      <c r="E1434" s="275"/>
    </row>
    <row r="1435" spans="5:5" x14ac:dyDescent="0.25">
      <c r="E1435" s="275"/>
    </row>
    <row r="1436" spans="5:5" x14ac:dyDescent="0.25">
      <c r="E1436" s="275"/>
    </row>
    <row r="1437" spans="5:5" x14ac:dyDescent="0.25">
      <c r="E1437" s="275"/>
    </row>
    <row r="1438" spans="5:5" x14ac:dyDescent="0.25">
      <c r="E1438" s="275"/>
    </row>
    <row r="1439" spans="5:5" x14ac:dyDescent="0.25">
      <c r="E1439" s="275"/>
    </row>
    <row r="1440" spans="5:5" x14ac:dyDescent="0.25">
      <c r="E1440" s="275"/>
    </row>
    <row r="1441" spans="5:5" x14ac:dyDescent="0.25">
      <c r="E1441" s="275"/>
    </row>
    <row r="1442" spans="5:5" x14ac:dyDescent="0.25">
      <c r="E1442" s="275"/>
    </row>
    <row r="1443" spans="5:5" x14ac:dyDescent="0.25">
      <c r="E1443" s="275"/>
    </row>
    <row r="1444" spans="5:5" x14ac:dyDescent="0.25">
      <c r="E1444" s="275"/>
    </row>
    <row r="1445" spans="5:5" x14ac:dyDescent="0.25">
      <c r="E1445" s="275"/>
    </row>
    <row r="1446" spans="5:5" x14ac:dyDescent="0.25">
      <c r="E1446" s="275"/>
    </row>
    <row r="1447" spans="5:5" x14ac:dyDescent="0.25">
      <c r="E1447" s="275"/>
    </row>
    <row r="1448" spans="5:5" x14ac:dyDescent="0.25">
      <c r="E1448" s="275"/>
    </row>
    <row r="1449" spans="5:5" x14ac:dyDescent="0.25">
      <c r="E1449" s="275"/>
    </row>
    <row r="1450" spans="5:5" x14ac:dyDescent="0.25">
      <c r="E1450" s="275"/>
    </row>
    <row r="1451" spans="5:5" x14ac:dyDescent="0.25">
      <c r="E1451" s="275"/>
    </row>
    <row r="1452" spans="5:5" x14ac:dyDescent="0.25">
      <c r="E1452" s="275"/>
    </row>
    <row r="1453" spans="5:5" x14ac:dyDescent="0.25">
      <c r="E1453" s="275"/>
    </row>
    <row r="1454" spans="5:5" x14ac:dyDescent="0.25">
      <c r="E1454" s="275"/>
    </row>
    <row r="1455" spans="5:5" x14ac:dyDescent="0.25">
      <c r="E1455" s="275"/>
    </row>
    <row r="1456" spans="5:5" x14ac:dyDescent="0.25">
      <c r="E1456" s="275"/>
    </row>
    <row r="1457" spans="5:5" x14ac:dyDescent="0.25">
      <c r="E1457" s="275"/>
    </row>
    <row r="1458" spans="5:5" x14ac:dyDescent="0.25">
      <c r="E1458" s="275"/>
    </row>
    <row r="1459" spans="5:5" x14ac:dyDescent="0.25">
      <c r="E1459" s="275"/>
    </row>
    <row r="1460" spans="5:5" x14ac:dyDescent="0.25">
      <c r="E1460" s="275"/>
    </row>
    <row r="1461" spans="5:5" x14ac:dyDescent="0.25">
      <c r="E1461" s="275"/>
    </row>
    <row r="1462" spans="5:5" x14ac:dyDescent="0.25">
      <c r="E1462" s="275"/>
    </row>
    <row r="1463" spans="5:5" x14ac:dyDescent="0.25">
      <c r="E1463" s="275"/>
    </row>
    <row r="1464" spans="5:5" x14ac:dyDescent="0.25">
      <c r="E1464" s="275"/>
    </row>
    <row r="1465" spans="5:5" x14ac:dyDescent="0.25">
      <c r="E1465" s="275"/>
    </row>
    <row r="1466" spans="5:5" x14ac:dyDescent="0.25">
      <c r="E1466" s="275"/>
    </row>
    <row r="1467" spans="5:5" x14ac:dyDescent="0.25">
      <c r="E1467" s="275"/>
    </row>
    <row r="1468" spans="5:5" x14ac:dyDescent="0.25">
      <c r="E1468" s="275"/>
    </row>
    <row r="1469" spans="5:5" x14ac:dyDescent="0.25">
      <c r="E1469" s="275"/>
    </row>
    <row r="1470" spans="5:5" x14ac:dyDescent="0.25">
      <c r="E1470" s="275"/>
    </row>
    <row r="1471" spans="5:5" x14ac:dyDescent="0.25">
      <c r="E1471" s="275"/>
    </row>
    <row r="1472" spans="5:5" x14ac:dyDescent="0.25">
      <c r="E1472" s="275"/>
    </row>
    <row r="1473" spans="5:5" x14ac:dyDescent="0.25">
      <c r="E1473" s="275"/>
    </row>
    <row r="1474" spans="5:5" x14ac:dyDescent="0.25">
      <c r="E1474" s="275"/>
    </row>
    <row r="1475" spans="5:5" x14ac:dyDescent="0.25">
      <c r="E1475" s="275"/>
    </row>
    <row r="1476" spans="5:5" x14ac:dyDescent="0.25">
      <c r="E1476" s="275"/>
    </row>
    <row r="1477" spans="5:5" x14ac:dyDescent="0.25">
      <c r="E1477" s="275"/>
    </row>
    <row r="1478" spans="5:5" x14ac:dyDescent="0.25">
      <c r="E1478" s="275"/>
    </row>
    <row r="1479" spans="5:5" x14ac:dyDescent="0.25">
      <c r="E1479" s="275"/>
    </row>
    <row r="1480" spans="5:5" x14ac:dyDescent="0.25">
      <c r="E1480" s="275"/>
    </row>
    <row r="1481" spans="5:5" x14ac:dyDescent="0.25">
      <c r="E1481" s="275"/>
    </row>
    <row r="1482" spans="5:5" x14ac:dyDescent="0.25">
      <c r="E1482" s="275"/>
    </row>
    <row r="1483" spans="5:5" x14ac:dyDescent="0.25">
      <c r="E1483" s="275"/>
    </row>
    <row r="1484" spans="5:5" x14ac:dyDescent="0.25">
      <c r="E1484" s="275"/>
    </row>
    <row r="1485" spans="5:5" x14ac:dyDescent="0.25">
      <c r="E1485" s="275"/>
    </row>
    <row r="1486" spans="5:5" x14ac:dyDescent="0.25">
      <c r="E1486" s="275"/>
    </row>
    <row r="1487" spans="5:5" x14ac:dyDescent="0.25">
      <c r="E1487" s="275"/>
    </row>
    <row r="1488" spans="5:5" x14ac:dyDescent="0.25">
      <c r="E1488" s="275"/>
    </row>
    <row r="1489" spans="5:5" x14ac:dyDescent="0.25">
      <c r="E1489" s="275"/>
    </row>
    <row r="1490" spans="5:5" x14ac:dyDescent="0.25">
      <c r="E1490" s="275"/>
    </row>
    <row r="1491" spans="5:5" x14ac:dyDescent="0.25">
      <c r="E1491" s="275"/>
    </row>
    <row r="1492" spans="5:5" x14ac:dyDescent="0.25">
      <c r="E1492" s="275"/>
    </row>
    <row r="1493" spans="5:5" x14ac:dyDescent="0.25">
      <c r="E1493" s="275"/>
    </row>
    <row r="1494" spans="5:5" x14ac:dyDescent="0.25">
      <c r="E1494" s="275"/>
    </row>
    <row r="1495" spans="5:5" x14ac:dyDescent="0.25">
      <c r="E1495" s="275"/>
    </row>
    <row r="1496" spans="5:5" x14ac:dyDescent="0.25">
      <c r="E1496" s="275"/>
    </row>
    <row r="1497" spans="5:5" x14ac:dyDescent="0.25">
      <c r="E1497" s="275"/>
    </row>
    <row r="1498" spans="5:5" x14ac:dyDescent="0.25">
      <c r="E1498" s="275"/>
    </row>
    <row r="1499" spans="5:5" x14ac:dyDescent="0.25">
      <c r="E1499" s="275"/>
    </row>
    <row r="1500" spans="5:5" x14ac:dyDescent="0.25">
      <c r="E1500" s="275"/>
    </row>
    <row r="1501" spans="5:5" x14ac:dyDescent="0.25">
      <c r="E1501" s="275"/>
    </row>
    <row r="1502" spans="5:5" x14ac:dyDescent="0.25">
      <c r="E1502" s="275"/>
    </row>
    <row r="1503" spans="5:5" x14ac:dyDescent="0.25">
      <c r="E1503" s="275"/>
    </row>
    <row r="1504" spans="5:5" x14ac:dyDescent="0.25">
      <c r="E1504" s="275"/>
    </row>
    <row r="1505" spans="5:5" x14ac:dyDescent="0.25">
      <c r="E1505" s="275"/>
    </row>
    <row r="1506" spans="5:5" x14ac:dyDescent="0.25">
      <c r="E1506" s="275"/>
    </row>
    <row r="1507" spans="5:5" x14ac:dyDescent="0.25">
      <c r="E1507" s="275"/>
    </row>
    <row r="1508" spans="5:5" x14ac:dyDescent="0.25">
      <c r="E1508" s="275"/>
    </row>
    <row r="1509" spans="5:5" x14ac:dyDescent="0.25">
      <c r="E1509" s="275"/>
    </row>
    <row r="1510" spans="5:5" x14ac:dyDescent="0.25">
      <c r="E1510" s="275"/>
    </row>
    <row r="1511" spans="5:5" x14ac:dyDescent="0.25">
      <c r="E1511" s="275"/>
    </row>
    <row r="1512" spans="5:5" x14ac:dyDescent="0.25">
      <c r="E1512" s="275"/>
    </row>
    <row r="1513" spans="5:5" x14ac:dyDescent="0.25">
      <c r="E1513" s="275"/>
    </row>
    <row r="1514" spans="5:5" x14ac:dyDescent="0.25">
      <c r="E1514" s="275"/>
    </row>
    <row r="1515" spans="5:5" x14ac:dyDescent="0.25">
      <c r="E1515" s="275"/>
    </row>
    <row r="1516" spans="5:5" x14ac:dyDescent="0.25">
      <c r="E1516" s="275"/>
    </row>
    <row r="1517" spans="5:5" x14ac:dyDescent="0.25">
      <c r="E1517" s="275"/>
    </row>
    <row r="1518" spans="5:5" x14ac:dyDescent="0.25">
      <c r="E1518" s="275"/>
    </row>
    <row r="1519" spans="5:5" x14ac:dyDescent="0.25">
      <c r="E1519" s="275"/>
    </row>
    <row r="1520" spans="5:5" x14ac:dyDescent="0.25">
      <c r="E1520" s="275"/>
    </row>
    <row r="1521" spans="5:5" x14ac:dyDescent="0.25">
      <c r="E1521" s="275"/>
    </row>
    <row r="1522" spans="5:5" x14ac:dyDescent="0.25">
      <c r="E1522" s="275"/>
    </row>
    <row r="1523" spans="5:5" x14ac:dyDescent="0.25">
      <c r="E1523" s="275"/>
    </row>
    <row r="1524" spans="5:5" x14ac:dyDescent="0.25">
      <c r="E1524" s="275"/>
    </row>
    <row r="1525" spans="5:5" x14ac:dyDescent="0.25">
      <c r="E1525" s="275"/>
    </row>
    <row r="1526" spans="5:5" x14ac:dyDescent="0.25">
      <c r="E1526" s="275"/>
    </row>
    <row r="1527" spans="5:5" x14ac:dyDescent="0.25">
      <c r="E1527" s="275"/>
    </row>
    <row r="1528" spans="5:5" x14ac:dyDescent="0.25">
      <c r="E1528" s="275"/>
    </row>
    <row r="1529" spans="5:5" x14ac:dyDescent="0.25">
      <c r="E1529" s="275"/>
    </row>
    <row r="1530" spans="5:5" x14ac:dyDescent="0.25">
      <c r="E1530" s="275"/>
    </row>
    <row r="1531" spans="5:5" x14ac:dyDescent="0.25">
      <c r="E1531" s="275"/>
    </row>
    <row r="1532" spans="5:5" x14ac:dyDescent="0.25">
      <c r="E1532" s="275"/>
    </row>
    <row r="1533" spans="5:5" x14ac:dyDescent="0.25">
      <c r="E1533" s="275"/>
    </row>
    <row r="1534" spans="5:5" x14ac:dyDescent="0.25">
      <c r="E1534" s="275"/>
    </row>
    <row r="1535" spans="5:5" x14ac:dyDescent="0.25">
      <c r="E1535" s="275"/>
    </row>
    <row r="1536" spans="5:5" x14ac:dyDescent="0.25">
      <c r="E1536" s="275"/>
    </row>
    <row r="1537" spans="5:5" x14ac:dyDescent="0.25">
      <c r="E1537" s="275"/>
    </row>
    <row r="1538" spans="5:5" x14ac:dyDescent="0.25">
      <c r="E1538" s="275"/>
    </row>
    <row r="1539" spans="5:5" x14ac:dyDescent="0.25">
      <c r="E1539" s="275"/>
    </row>
    <row r="1540" spans="5:5" x14ac:dyDescent="0.25">
      <c r="E1540" s="275"/>
    </row>
    <row r="1541" spans="5:5" x14ac:dyDescent="0.25">
      <c r="E1541" s="275"/>
    </row>
    <row r="1542" spans="5:5" x14ac:dyDescent="0.25">
      <c r="E1542" s="275"/>
    </row>
    <row r="1543" spans="5:5" x14ac:dyDescent="0.25">
      <c r="E1543" s="275"/>
    </row>
    <row r="1544" spans="5:5" x14ac:dyDescent="0.25">
      <c r="E1544" s="275"/>
    </row>
    <row r="1545" spans="5:5" x14ac:dyDescent="0.25">
      <c r="E1545" s="275"/>
    </row>
    <row r="1546" spans="5:5" x14ac:dyDescent="0.25">
      <c r="E1546" s="275"/>
    </row>
    <row r="1547" spans="5:5" x14ac:dyDescent="0.25">
      <c r="E1547" s="275"/>
    </row>
    <row r="1548" spans="5:5" x14ac:dyDescent="0.25">
      <c r="E1548" s="275"/>
    </row>
    <row r="1549" spans="5:5" x14ac:dyDescent="0.25">
      <c r="E1549" s="275"/>
    </row>
    <row r="1550" spans="5:5" x14ac:dyDescent="0.25">
      <c r="E1550" s="275"/>
    </row>
    <row r="1551" spans="5:5" x14ac:dyDescent="0.25">
      <c r="E1551" s="275"/>
    </row>
    <row r="1552" spans="5:5" x14ac:dyDescent="0.25">
      <c r="E1552" s="275"/>
    </row>
    <row r="1553" spans="5:5" x14ac:dyDescent="0.25">
      <c r="E1553" s="275"/>
    </row>
    <row r="1554" spans="5:5" x14ac:dyDescent="0.25">
      <c r="E1554" s="275"/>
    </row>
    <row r="1555" spans="5:5" x14ac:dyDescent="0.25">
      <c r="E1555" s="275"/>
    </row>
    <row r="1556" spans="5:5" x14ac:dyDescent="0.25">
      <c r="E1556" s="275"/>
    </row>
    <row r="1557" spans="5:5" x14ac:dyDescent="0.25">
      <c r="E1557" s="275"/>
    </row>
    <row r="1558" spans="5:5" x14ac:dyDescent="0.25">
      <c r="E1558" s="275"/>
    </row>
    <row r="1559" spans="5:5" x14ac:dyDescent="0.25">
      <c r="E1559" s="275"/>
    </row>
    <row r="1560" spans="5:5" x14ac:dyDescent="0.25">
      <c r="E1560" s="275"/>
    </row>
    <row r="1561" spans="5:5" x14ac:dyDescent="0.25">
      <c r="E1561" s="275"/>
    </row>
    <row r="1562" spans="5:5" x14ac:dyDescent="0.25">
      <c r="E1562" s="275"/>
    </row>
    <row r="1563" spans="5:5" x14ac:dyDescent="0.25">
      <c r="E1563" s="275"/>
    </row>
    <row r="1564" spans="5:5" x14ac:dyDescent="0.25">
      <c r="E1564" s="275"/>
    </row>
    <row r="1565" spans="5:5" x14ac:dyDescent="0.25">
      <c r="E1565" s="275"/>
    </row>
    <row r="1566" spans="5:5" x14ac:dyDescent="0.25">
      <c r="E1566" s="275"/>
    </row>
    <row r="1567" spans="5:5" x14ac:dyDescent="0.25">
      <c r="E1567" s="275"/>
    </row>
    <row r="1568" spans="5:5" x14ac:dyDescent="0.25">
      <c r="E1568" s="275"/>
    </row>
    <row r="1569" spans="5:5" x14ac:dyDescent="0.25">
      <c r="E1569" s="275"/>
    </row>
    <row r="1570" spans="5:5" x14ac:dyDescent="0.25">
      <c r="E1570" s="275"/>
    </row>
    <row r="1571" spans="5:5" x14ac:dyDescent="0.25">
      <c r="E1571" s="275"/>
    </row>
    <row r="1572" spans="5:5" x14ac:dyDescent="0.25">
      <c r="E1572" s="275"/>
    </row>
    <row r="1573" spans="5:5" x14ac:dyDescent="0.25">
      <c r="E1573" s="275"/>
    </row>
    <row r="1574" spans="5:5" x14ac:dyDescent="0.25">
      <c r="E1574" s="275"/>
    </row>
    <row r="1575" spans="5:5" x14ac:dyDescent="0.25">
      <c r="E1575" s="275"/>
    </row>
    <row r="1576" spans="5:5" x14ac:dyDescent="0.25">
      <c r="E1576" s="275"/>
    </row>
    <row r="1577" spans="5:5" x14ac:dyDescent="0.25">
      <c r="E1577" s="275"/>
    </row>
    <row r="1578" spans="5:5" x14ac:dyDescent="0.25">
      <c r="E1578" s="275"/>
    </row>
    <row r="1579" spans="5:5" x14ac:dyDescent="0.25">
      <c r="E1579" s="275"/>
    </row>
    <row r="1580" spans="5:5" x14ac:dyDescent="0.25">
      <c r="E1580" s="275"/>
    </row>
    <row r="1581" spans="5:5" x14ac:dyDescent="0.25">
      <c r="E1581" s="275"/>
    </row>
    <row r="1582" spans="5:5" x14ac:dyDescent="0.25">
      <c r="E1582" s="275"/>
    </row>
    <row r="1583" spans="5:5" x14ac:dyDescent="0.25">
      <c r="E1583" s="275"/>
    </row>
    <row r="1584" spans="5:5" x14ac:dyDescent="0.25">
      <c r="E1584" s="275"/>
    </row>
    <row r="1585" spans="5:5" x14ac:dyDescent="0.25">
      <c r="E1585" s="275"/>
    </row>
    <row r="1586" spans="5:5" x14ac:dyDescent="0.25">
      <c r="E1586" s="275"/>
    </row>
    <row r="1587" spans="5:5" x14ac:dyDescent="0.25">
      <c r="E1587" s="275"/>
    </row>
    <row r="1588" spans="5:5" x14ac:dyDescent="0.25">
      <c r="E1588" s="275"/>
    </row>
    <row r="1589" spans="5:5" x14ac:dyDescent="0.25">
      <c r="E1589" s="275"/>
    </row>
    <row r="1590" spans="5:5" x14ac:dyDescent="0.25">
      <c r="E1590" s="275"/>
    </row>
    <row r="1591" spans="5:5" x14ac:dyDescent="0.25">
      <c r="E1591" s="275"/>
    </row>
    <row r="1592" spans="5:5" x14ac:dyDescent="0.25">
      <c r="E1592" s="275"/>
    </row>
    <row r="1593" spans="5:5" x14ac:dyDescent="0.25">
      <c r="E1593" s="275"/>
    </row>
    <row r="1594" spans="5:5" x14ac:dyDescent="0.25">
      <c r="E1594" s="275"/>
    </row>
    <row r="1595" spans="5:5" x14ac:dyDescent="0.25">
      <c r="E1595" s="275"/>
    </row>
    <row r="1596" spans="5:5" x14ac:dyDescent="0.25">
      <c r="E1596" s="275"/>
    </row>
    <row r="1597" spans="5:5" x14ac:dyDescent="0.25">
      <c r="E1597" s="275"/>
    </row>
    <row r="1598" spans="5:5" x14ac:dyDescent="0.25">
      <c r="E1598" s="275"/>
    </row>
    <row r="1599" spans="5:5" x14ac:dyDescent="0.25">
      <c r="E1599" s="275"/>
    </row>
    <row r="1600" spans="5:5" x14ac:dyDescent="0.25">
      <c r="E1600" s="275"/>
    </row>
    <row r="1601" spans="5:5" x14ac:dyDescent="0.25">
      <c r="E1601" s="275"/>
    </row>
    <row r="1602" spans="5:5" x14ac:dyDescent="0.25">
      <c r="E1602" s="275"/>
    </row>
    <row r="1603" spans="5:5" x14ac:dyDescent="0.25">
      <c r="E1603" s="275"/>
    </row>
    <row r="1604" spans="5:5" x14ac:dyDescent="0.25">
      <c r="E1604" s="275"/>
    </row>
    <row r="1605" spans="5:5" x14ac:dyDescent="0.25">
      <c r="E1605" s="275"/>
    </row>
    <row r="1606" spans="5:5" x14ac:dyDescent="0.25">
      <c r="E1606" s="275"/>
    </row>
    <row r="1607" spans="5:5" x14ac:dyDescent="0.25">
      <c r="E1607" s="275"/>
    </row>
    <row r="1608" spans="5:5" x14ac:dyDescent="0.25">
      <c r="E1608" s="275"/>
    </row>
    <row r="1609" spans="5:5" x14ac:dyDescent="0.25">
      <c r="E1609" s="275"/>
    </row>
    <row r="1610" spans="5:5" x14ac:dyDescent="0.25">
      <c r="E1610" s="275"/>
    </row>
    <row r="1611" spans="5:5" x14ac:dyDescent="0.25">
      <c r="E1611" s="275"/>
    </row>
    <row r="1612" spans="5:5" x14ac:dyDescent="0.25">
      <c r="E1612" s="275"/>
    </row>
    <row r="1613" spans="5:5" x14ac:dyDescent="0.25">
      <c r="E1613" s="275"/>
    </row>
    <row r="1614" spans="5:5" x14ac:dyDescent="0.25">
      <c r="E1614" s="275"/>
    </row>
    <row r="1615" spans="5:5" x14ac:dyDescent="0.25">
      <c r="E1615" s="275"/>
    </row>
    <row r="1616" spans="5:5" x14ac:dyDescent="0.25">
      <c r="E1616" s="275"/>
    </row>
    <row r="1617" spans="5:5" x14ac:dyDescent="0.25">
      <c r="E1617" s="275"/>
    </row>
    <row r="1618" spans="5:5" x14ac:dyDescent="0.25">
      <c r="E1618" s="275"/>
    </row>
    <row r="1619" spans="5:5" x14ac:dyDescent="0.25">
      <c r="E1619" s="275"/>
    </row>
    <row r="1620" spans="5:5" x14ac:dyDescent="0.25">
      <c r="E1620" s="275"/>
    </row>
    <row r="1621" spans="5:5" x14ac:dyDescent="0.25">
      <c r="E1621" s="275"/>
    </row>
    <row r="1622" spans="5:5" x14ac:dyDescent="0.25">
      <c r="E1622" s="275"/>
    </row>
    <row r="1623" spans="5:5" x14ac:dyDescent="0.25">
      <c r="E1623" s="275"/>
    </row>
    <row r="1624" spans="5:5" x14ac:dyDescent="0.25">
      <c r="E1624" s="275"/>
    </row>
    <row r="1625" spans="5:5" x14ac:dyDescent="0.25">
      <c r="E1625" s="275"/>
    </row>
    <row r="1626" spans="5:5" x14ac:dyDescent="0.25">
      <c r="E1626" s="275"/>
    </row>
    <row r="1627" spans="5:5" x14ac:dyDescent="0.25">
      <c r="E1627" s="275"/>
    </row>
    <row r="1628" spans="5:5" x14ac:dyDescent="0.25">
      <c r="E1628" s="275"/>
    </row>
    <row r="1629" spans="5:5" x14ac:dyDescent="0.25">
      <c r="E1629" s="275"/>
    </row>
    <row r="1630" spans="5:5" x14ac:dyDescent="0.25">
      <c r="E1630" s="275"/>
    </row>
    <row r="1631" spans="5:5" x14ac:dyDescent="0.25">
      <c r="E1631" s="275"/>
    </row>
    <row r="1632" spans="5:5" x14ac:dyDescent="0.25">
      <c r="E1632" s="275"/>
    </row>
    <row r="1633" spans="5:5" x14ac:dyDescent="0.25">
      <c r="E1633" s="275"/>
    </row>
    <row r="1634" spans="5:5" x14ac:dyDescent="0.25">
      <c r="E1634" s="275"/>
    </row>
    <row r="1635" spans="5:5" x14ac:dyDescent="0.25">
      <c r="E1635" s="275"/>
    </row>
    <row r="1636" spans="5:5" x14ac:dyDescent="0.25">
      <c r="E1636" s="275"/>
    </row>
    <row r="1637" spans="5:5" x14ac:dyDescent="0.25">
      <c r="E1637" s="275"/>
    </row>
    <row r="1638" spans="5:5" x14ac:dyDescent="0.25">
      <c r="E1638" s="275"/>
    </row>
    <row r="1639" spans="5:5" x14ac:dyDescent="0.25">
      <c r="E1639" s="275"/>
    </row>
    <row r="1640" spans="5:5" x14ac:dyDescent="0.25">
      <c r="E1640" s="275"/>
    </row>
    <row r="1641" spans="5:5" x14ac:dyDescent="0.25">
      <c r="E1641" s="275"/>
    </row>
    <row r="1642" spans="5:5" x14ac:dyDescent="0.25">
      <c r="E1642" s="275"/>
    </row>
    <row r="1643" spans="5:5" x14ac:dyDescent="0.25">
      <c r="E1643" s="275"/>
    </row>
    <row r="1644" spans="5:5" x14ac:dyDescent="0.25">
      <c r="E1644" s="275"/>
    </row>
    <row r="1645" spans="5:5" x14ac:dyDescent="0.25">
      <c r="E1645" s="275"/>
    </row>
    <row r="1646" spans="5:5" x14ac:dyDescent="0.25">
      <c r="E1646" s="275"/>
    </row>
    <row r="1647" spans="5:5" x14ac:dyDescent="0.25">
      <c r="E1647" s="275"/>
    </row>
    <row r="1648" spans="5:5" x14ac:dyDescent="0.25">
      <c r="E1648" s="275"/>
    </row>
    <row r="1649" spans="5:5" x14ac:dyDescent="0.25">
      <c r="E1649" s="275"/>
    </row>
    <row r="1650" spans="5:5" x14ac:dyDescent="0.25">
      <c r="E1650" s="275"/>
    </row>
    <row r="1651" spans="5:5" x14ac:dyDescent="0.25">
      <c r="E1651" s="275"/>
    </row>
    <row r="1652" spans="5:5" x14ac:dyDescent="0.25">
      <c r="E1652" s="275"/>
    </row>
    <row r="1653" spans="5:5" x14ac:dyDescent="0.25">
      <c r="E1653" s="275"/>
    </row>
    <row r="1654" spans="5:5" x14ac:dyDescent="0.25">
      <c r="E1654" s="275"/>
    </row>
    <row r="1655" spans="5:5" x14ac:dyDescent="0.25">
      <c r="E1655" s="275"/>
    </row>
    <row r="1656" spans="5:5" x14ac:dyDescent="0.25">
      <c r="E1656" s="275"/>
    </row>
    <row r="1657" spans="5:5" x14ac:dyDescent="0.25">
      <c r="E1657" s="275"/>
    </row>
    <row r="1658" spans="5:5" x14ac:dyDescent="0.25">
      <c r="E1658" s="275"/>
    </row>
    <row r="1659" spans="5:5" x14ac:dyDescent="0.25">
      <c r="E1659" s="275"/>
    </row>
    <row r="1660" spans="5:5" x14ac:dyDescent="0.25">
      <c r="E1660" s="275"/>
    </row>
    <row r="1661" spans="5:5" x14ac:dyDescent="0.25">
      <c r="E1661" s="275"/>
    </row>
    <row r="1662" spans="5:5" x14ac:dyDescent="0.25">
      <c r="E1662" s="275"/>
    </row>
    <row r="1663" spans="5:5" x14ac:dyDescent="0.25">
      <c r="E1663" s="275"/>
    </row>
  </sheetData>
  <mergeCells count="1">
    <mergeCell ref="A1:E1"/>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19"/>
  <sheetViews>
    <sheetView workbookViewId="0">
      <selection activeCell="C57" sqref="C57"/>
    </sheetView>
  </sheetViews>
  <sheetFormatPr defaultColWidth="8.625" defaultRowHeight="15.75" x14ac:dyDescent="0.25"/>
  <cols>
    <col min="1" max="1" width="5.125" customWidth="1"/>
    <col min="2" max="2" width="9.625" customWidth="1"/>
    <col min="3" max="3" width="36.125" bestFit="1" customWidth="1"/>
    <col min="4" max="4" width="81.375" customWidth="1"/>
    <col min="5" max="5" width="20.625" customWidth="1"/>
    <col min="6" max="6" width="103.125" customWidth="1"/>
    <col min="7" max="7" width="7.625" style="375" customWidth="1"/>
  </cols>
  <sheetData>
    <row r="1" spans="1:14" x14ac:dyDescent="0.25">
      <c r="A1" s="365" t="s">
        <v>1803</v>
      </c>
      <c r="C1" s="365" t="s">
        <v>1802</v>
      </c>
      <c r="D1" s="366" t="s">
        <v>1804</v>
      </c>
      <c r="E1" s="366" t="s">
        <v>1805</v>
      </c>
      <c r="F1" s="366" t="s">
        <v>1806</v>
      </c>
      <c r="G1" s="367"/>
      <c r="H1" s="365"/>
      <c r="I1" s="365"/>
      <c r="J1" s="365"/>
      <c r="K1" s="365"/>
      <c r="L1" s="365"/>
      <c r="M1" s="365"/>
      <c r="N1" s="365"/>
    </row>
    <row r="2" spans="1:14" x14ac:dyDescent="0.25">
      <c r="A2" s="368"/>
      <c r="D2" s="369"/>
      <c r="E2" s="369"/>
      <c r="F2" s="369"/>
      <c r="G2" s="370"/>
    </row>
    <row r="3" spans="1:14" ht="25.5" x14ac:dyDescent="0.25">
      <c r="A3" s="368" t="s">
        <v>1807</v>
      </c>
      <c r="B3" s="500" t="s">
        <v>1924</v>
      </c>
      <c r="C3" s="500" t="s">
        <v>56</v>
      </c>
      <c r="D3" s="501" t="s">
        <v>1808</v>
      </c>
      <c r="E3" s="502" t="s">
        <v>1809</v>
      </c>
      <c r="F3" s="500" t="s">
        <v>1810</v>
      </c>
      <c r="G3" s="371">
        <v>1</v>
      </c>
    </row>
    <row r="4" spans="1:14" ht="25.5" x14ac:dyDescent="0.25">
      <c r="A4" s="368" t="s">
        <v>1807</v>
      </c>
      <c r="B4" s="500" t="s">
        <v>1925</v>
      </c>
      <c r="C4" s="500" t="s">
        <v>56</v>
      </c>
      <c r="D4" s="503" t="s">
        <v>1811</v>
      </c>
      <c r="E4" s="502" t="s">
        <v>1809</v>
      </c>
      <c r="F4" s="500" t="s">
        <v>1812</v>
      </c>
      <c r="G4" s="371">
        <v>1</v>
      </c>
    </row>
    <row r="5" spans="1:14" ht="25.5" x14ac:dyDescent="0.25">
      <c r="A5" s="368" t="s">
        <v>1807</v>
      </c>
      <c r="B5" s="500" t="s">
        <v>1926</v>
      </c>
      <c r="C5" s="500" t="s">
        <v>56</v>
      </c>
      <c r="D5" s="503" t="s">
        <v>1813</v>
      </c>
      <c r="E5" s="502" t="s">
        <v>1809</v>
      </c>
      <c r="F5" s="500" t="s">
        <v>1814</v>
      </c>
      <c r="G5" s="371">
        <v>1</v>
      </c>
    </row>
    <row r="6" spans="1:14" ht="25.5" x14ac:dyDescent="0.25">
      <c r="A6" s="368" t="s">
        <v>1807</v>
      </c>
      <c r="B6" s="500" t="s">
        <v>1927</v>
      </c>
      <c r="C6" s="500" t="s">
        <v>56</v>
      </c>
      <c r="D6" s="500" t="s">
        <v>1815</v>
      </c>
      <c r="E6" s="502" t="s">
        <v>1809</v>
      </c>
      <c r="F6" s="500" t="s">
        <v>1816</v>
      </c>
      <c r="G6" s="371">
        <v>1</v>
      </c>
    </row>
    <row r="7" spans="1:14" ht="25.5" x14ac:dyDescent="0.25">
      <c r="A7" s="368" t="s">
        <v>1807</v>
      </c>
      <c r="B7" s="500" t="s">
        <v>1928</v>
      </c>
      <c r="C7" s="500" t="s">
        <v>56</v>
      </c>
      <c r="D7" s="503" t="s">
        <v>1817</v>
      </c>
      <c r="E7" s="502" t="s">
        <v>1809</v>
      </c>
      <c r="F7" s="500" t="s">
        <v>1818</v>
      </c>
      <c r="G7" s="371">
        <v>1</v>
      </c>
    </row>
    <row r="8" spans="1:14" ht="25.5" x14ac:dyDescent="0.25">
      <c r="A8" s="368" t="s">
        <v>1807</v>
      </c>
      <c r="B8" s="500" t="s">
        <v>1929</v>
      </c>
      <c r="C8" s="500" t="s">
        <v>56</v>
      </c>
      <c r="D8" s="503" t="s">
        <v>1819</v>
      </c>
      <c r="E8" s="502" t="s">
        <v>1809</v>
      </c>
      <c r="F8" s="500" t="s">
        <v>1820</v>
      </c>
      <c r="G8" s="371">
        <v>1</v>
      </c>
    </row>
    <row r="9" spans="1:14" ht="25.5" x14ac:dyDescent="0.25">
      <c r="A9" s="368" t="s">
        <v>1807</v>
      </c>
      <c r="B9" s="500" t="s">
        <v>1930</v>
      </c>
      <c r="C9" s="500" t="s">
        <v>56</v>
      </c>
      <c r="D9" s="503" t="s">
        <v>1821</v>
      </c>
      <c r="E9" s="502" t="s">
        <v>1809</v>
      </c>
      <c r="F9" s="500" t="s">
        <v>1822</v>
      </c>
      <c r="G9" s="371">
        <v>1</v>
      </c>
    </row>
    <row r="10" spans="1:14" ht="25.5" x14ac:dyDescent="0.25">
      <c r="A10" s="368" t="s">
        <v>1807</v>
      </c>
      <c r="B10" s="500" t="s">
        <v>1931</v>
      </c>
      <c r="C10" s="500" t="s">
        <v>56</v>
      </c>
      <c r="D10" s="504" t="s">
        <v>1823</v>
      </c>
      <c r="E10" s="502" t="s">
        <v>1809</v>
      </c>
      <c r="F10" s="500" t="s">
        <v>1824</v>
      </c>
      <c r="G10" s="371">
        <v>1</v>
      </c>
    </row>
    <row r="11" spans="1:14" x14ac:dyDescent="0.25">
      <c r="D11" s="373"/>
      <c r="E11" s="368"/>
      <c r="G11" s="374"/>
    </row>
    <row r="12" spans="1:14" x14ac:dyDescent="0.25">
      <c r="D12" s="372"/>
      <c r="G12" s="371"/>
    </row>
    <row r="14" spans="1:14" x14ac:dyDescent="0.25">
      <c r="D14" s="372"/>
      <c r="E14" s="368"/>
      <c r="G14" s="371"/>
    </row>
    <row r="16" spans="1:14" x14ac:dyDescent="0.25">
      <c r="D16" s="372"/>
      <c r="E16" s="368"/>
      <c r="G16" s="371"/>
    </row>
    <row r="18" spans="4:7" x14ac:dyDescent="0.25">
      <c r="D18" s="372"/>
      <c r="E18" s="368"/>
      <c r="G18" s="371"/>
    </row>
    <row r="19" spans="4:7" x14ac:dyDescent="0.25">
      <c r="D19" s="372"/>
      <c r="E19" s="368"/>
      <c r="G19" s="371"/>
    </row>
  </sheetData>
  <phoneticPr fontId="14" type="noConversion"/>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H5242"/>
  <sheetViews>
    <sheetView topLeftCell="E1" workbookViewId="0">
      <selection activeCell="C57" sqref="C57"/>
    </sheetView>
  </sheetViews>
  <sheetFormatPr defaultColWidth="13" defaultRowHeight="12.75" x14ac:dyDescent="0.2"/>
  <cols>
    <col min="1" max="1" width="13" style="129"/>
    <col min="2" max="2" width="11.375" style="129" bestFit="1" customWidth="1"/>
    <col min="3" max="3" width="14.125" style="129" bestFit="1" customWidth="1"/>
    <col min="4" max="4" width="54.625" style="129" bestFit="1" customWidth="1"/>
    <col min="5" max="5" width="36.875" style="129" customWidth="1"/>
    <col min="6" max="6" width="175.625" style="165" bestFit="1" customWidth="1"/>
    <col min="7" max="7" width="5.625" style="129" bestFit="1" customWidth="1"/>
    <col min="8" max="8" width="6.125" style="129" customWidth="1"/>
    <col min="9" max="16384" width="13" style="129"/>
  </cols>
  <sheetData>
    <row r="1" spans="1:8" ht="54.6" customHeight="1" x14ac:dyDescent="0.2">
      <c r="B1" s="1746" t="s">
        <v>895</v>
      </c>
      <c r="C1" s="1746"/>
      <c r="D1" s="1746"/>
      <c r="E1" s="1746"/>
      <c r="F1" s="1746"/>
      <c r="G1" s="1746"/>
      <c r="H1" s="1746"/>
    </row>
    <row r="2" spans="1:8" ht="15.75" x14ac:dyDescent="0.25">
      <c r="B2" s="85"/>
      <c r="C2" s="86" t="s">
        <v>67</v>
      </c>
      <c r="D2" s="87" t="s">
        <v>197</v>
      </c>
      <c r="E2" s="130" t="s">
        <v>4</v>
      </c>
      <c r="F2" s="90" t="s">
        <v>198</v>
      </c>
      <c r="G2" s="111" t="s">
        <v>699</v>
      </c>
      <c r="H2" s="111" t="s">
        <v>896</v>
      </c>
    </row>
    <row r="3" spans="1:8" x14ac:dyDescent="0.2">
      <c r="B3" s="91"/>
      <c r="C3" s="131"/>
      <c r="D3" s="150" t="s">
        <v>897</v>
      </c>
      <c r="E3" s="109"/>
      <c r="F3" s="111"/>
      <c r="G3" s="111">
        <v>46</v>
      </c>
      <c r="H3" s="111">
        <v>20</v>
      </c>
    </row>
    <row r="4" spans="1:8" ht="15.75" x14ac:dyDescent="0.2">
      <c r="A4" s="233"/>
      <c r="B4" s="379" t="s">
        <v>898</v>
      </c>
      <c r="C4" s="254"/>
      <c r="D4" s="255"/>
      <c r="E4" s="256"/>
      <c r="F4" s="116"/>
      <c r="G4" s="116"/>
      <c r="H4" s="116"/>
    </row>
    <row r="5" spans="1:8" s="133" customFormat="1" x14ac:dyDescent="0.2">
      <c r="A5" s="214">
        <v>1</v>
      </c>
      <c r="B5" s="380" t="s">
        <v>899</v>
      </c>
      <c r="C5" s="134" t="s">
        <v>49</v>
      </c>
      <c r="D5" s="141" t="s">
        <v>900</v>
      </c>
      <c r="E5" s="257" t="s">
        <v>1979</v>
      </c>
      <c r="F5" s="123" t="s">
        <v>901</v>
      </c>
      <c r="G5" s="100">
        <v>2</v>
      </c>
      <c r="H5" s="100"/>
    </row>
    <row r="6" spans="1:8" s="133" customFormat="1" x14ac:dyDescent="0.2">
      <c r="A6" s="214">
        <v>1</v>
      </c>
      <c r="B6" s="380" t="s">
        <v>902</v>
      </c>
      <c r="C6" s="134" t="s">
        <v>49</v>
      </c>
      <c r="D6" s="258" t="s">
        <v>903</v>
      </c>
      <c r="E6" s="257" t="s">
        <v>1980</v>
      </c>
      <c r="F6" s="259" t="s">
        <v>904</v>
      </c>
      <c r="G6" s="100">
        <v>2</v>
      </c>
      <c r="H6" s="100"/>
    </row>
    <row r="7" spans="1:8" s="133" customFormat="1" x14ac:dyDescent="0.2">
      <c r="A7" s="214">
        <v>1</v>
      </c>
      <c r="B7" s="380" t="s">
        <v>905</v>
      </c>
      <c r="C7" s="134" t="s">
        <v>49</v>
      </c>
      <c r="D7" s="260" t="s">
        <v>906</v>
      </c>
      <c r="E7" s="257" t="s">
        <v>1979</v>
      </c>
      <c r="F7" s="261" t="s">
        <v>907</v>
      </c>
      <c r="G7" s="100">
        <v>1</v>
      </c>
      <c r="H7" s="100"/>
    </row>
    <row r="8" spans="1:8" s="133" customFormat="1" x14ac:dyDescent="0.2">
      <c r="A8" s="214">
        <v>1</v>
      </c>
      <c r="B8" s="380" t="s">
        <v>908</v>
      </c>
      <c r="C8" s="134" t="s">
        <v>49</v>
      </c>
      <c r="D8" s="258" t="s">
        <v>909</v>
      </c>
      <c r="E8" s="257" t="s">
        <v>1979</v>
      </c>
      <c r="F8" s="259" t="s">
        <v>910</v>
      </c>
      <c r="G8" s="100">
        <v>2</v>
      </c>
      <c r="H8" s="100"/>
    </row>
    <row r="9" spans="1:8" s="133" customFormat="1" x14ac:dyDescent="0.2">
      <c r="A9" s="214">
        <v>1</v>
      </c>
      <c r="B9" s="380" t="s">
        <v>911</v>
      </c>
      <c r="C9" s="134" t="s">
        <v>49</v>
      </c>
      <c r="D9" s="260" t="s">
        <v>912</v>
      </c>
      <c r="E9" s="257" t="s">
        <v>1980</v>
      </c>
      <c r="F9" s="261" t="s">
        <v>913</v>
      </c>
      <c r="G9" s="100">
        <v>2</v>
      </c>
      <c r="H9" s="100"/>
    </row>
    <row r="10" spans="1:8" s="133" customFormat="1" x14ac:dyDescent="0.2">
      <c r="A10" s="214">
        <v>1</v>
      </c>
      <c r="B10" s="380" t="s">
        <v>914</v>
      </c>
      <c r="C10" s="134" t="s">
        <v>49</v>
      </c>
      <c r="D10" s="141" t="s">
        <v>915</v>
      </c>
      <c r="E10" s="257" t="s">
        <v>1980</v>
      </c>
      <c r="F10" s="123" t="s">
        <v>913</v>
      </c>
      <c r="G10" s="100">
        <v>2</v>
      </c>
      <c r="H10" s="100"/>
    </row>
    <row r="11" spans="1:8" s="143" customFormat="1" ht="25.5" x14ac:dyDescent="0.2">
      <c r="A11" s="384">
        <v>2</v>
      </c>
      <c r="B11" s="381" t="s">
        <v>916</v>
      </c>
      <c r="C11" s="144" t="s">
        <v>917</v>
      </c>
      <c r="D11" s="262" t="s">
        <v>918</v>
      </c>
      <c r="E11" s="105" t="s">
        <v>1978</v>
      </c>
      <c r="F11" s="263" t="s">
        <v>919</v>
      </c>
      <c r="G11" s="106"/>
      <c r="H11" s="106">
        <v>4</v>
      </c>
    </row>
    <row r="12" spans="1:8" s="143" customFormat="1" ht="25.5" x14ac:dyDescent="0.2">
      <c r="A12" s="384">
        <v>2</v>
      </c>
      <c r="B12" s="381" t="s">
        <v>941</v>
      </c>
      <c r="C12" s="144" t="s">
        <v>917</v>
      </c>
      <c r="D12" s="262" t="s">
        <v>918</v>
      </c>
      <c r="E12" s="105" t="s">
        <v>1978</v>
      </c>
      <c r="F12" s="263" t="s">
        <v>919</v>
      </c>
      <c r="G12" s="106"/>
      <c r="H12" s="106">
        <v>4</v>
      </c>
    </row>
    <row r="13" spans="1:8" s="133" customFormat="1" x14ac:dyDescent="0.2">
      <c r="A13" s="214">
        <v>1</v>
      </c>
      <c r="B13" s="380" t="s">
        <v>920</v>
      </c>
      <c r="C13" s="134" t="s">
        <v>49</v>
      </c>
      <c r="D13" s="141" t="s">
        <v>921</v>
      </c>
      <c r="E13" s="257" t="s">
        <v>1980</v>
      </c>
      <c r="F13" s="123" t="s">
        <v>922</v>
      </c>
      <c r="G13" s="100">
        <v>2</v>
      </c>
      <c r="H13" s="100"/>
    </row>
    <row r="14" spans="1:8" s="133" customFormat="1" x14ac:dyDescent="0.2">
      <c r="A14" s="214">
        <v>1</v>
      </c>
      <c r="B14" s="380" t="s">
        <v>923</v>
      </c>
      <c r="C14" s="134" t="s">
        <v>49</v>
      </c>
      <c r="D14" s="141" t="s">
        <v>924</v>
      </c>
      <c r="E14" s="257" t="s">
        <v>1979</v>
      </c>
      <c r="F14" s="123" t="s">
        <v>925</v>
      </c>
      <c r="G14" s="100">
        <v>2</v>
      </c>
      <c r="H14" s="100"/>
    </row>
    <row r="15" spans="1:8" s="133" customFormat="1" x14ac:dyDescent="0.2">
      <c r="A15" s="214">
        <v>1</v>
      </c>
      <c r="B15" s="380" t="s">
        <v>926</v>
      </c>
      <c r="C15" s="134" t="s">
        <v>49</v>
      </c>
      <c r="D15" s="146" t="s">
        <v>927</v>
      </c>
      <c r="E15" s="257" t="s">
        <v>1979</v>
      </c>
      <c r="F15" s="123" t="s">
        <v>928</v>
      </c>
      <c r="G15" s="100">
        <v>2</v>
      </c>
      <c r="H15" s="100"/>
    </row>
    <row r="16" spans="1:8" s="133" customFormat="1" x14ac:dyDescent="0.2">
      <c r="A16" s="214">
        <v>1</v>
      </c>
      <c r="B16" s="380" t="s">
        <v>929</v>
      </c>
      <c r="C16" s="134" t="s">
        <v>49</v>
      </c>
      <c r="D16" s="141" t="s">
        <v>930</v>
      </c>
      <c r="E16" s="257" t="s">
        <v>1980</v>
      </c>
      <c r="F16" s="123" t="s">
        <v>931</v>
      </c>
      <c r="G16" s="100">
        <v>1</v>
      </c>
      <c r="H16" s="100"/>
    </row>
    <row r="17" spans="1:8" s="133" customFormat="1" x14ac:dyDescent="0.2">
      <c r="A17" s="214">
        <v>1</v>
      </c>
      <c r="B17" s="380" t="s">
        <v>932</v>
      </c>
      <c r="C17" s="134" t="s">
        <v>49</v>
      </c>
      <c r="D17" s="146" t="s">
        <v>933</v>
      </c>
      <c r="E17" s="257" t="s">
        <v>1980</v>
      </c>
      <c r="F17" s="123" t="s">
        <v>934</v>
      </c>
      <c r="G17" s="100">
        <v>1</v>
      </c>
      <c r="H17" s="100"/>
    </row>
    <row r="18" spans="1:8" s="133" customFormat="1" x14ac:dyDescent="0.2">
      <c r="A18" s="214">
        <v>1</v>
      </c>
      <c r="B18" s="380" t="s">
        <v>935</v>
      </c>
      <c r="C18" s="134" t="s">
        <v>49</v>
      </c>
      <c r="D18" s="141" t="s">
        <v>936</v>
      </c>
      <c r="E18" s="257" t="s">
        <v>1979</v>
      </c>
      <c r="F18" s="123" t="s">
        <v>937</v>
      </c>
      <c r="G18" s="100">
        <v>1</v>
      </c>
      <c r="H18" s="100"/>
    </row>
    <row r="19" spans="1:8" s="143" customFormat="1" x14ac:dyDescent="0.2">
      <c r="A19" s="214">
        <v>1</v>
      </c>
      <c r="B19" s="380" t="s">
        <v>938</v>
      </c>
      <c r="C19" s="134" t="s">
        <v>49</v>
      </c>
      <c r="D19" s="141" t="s">
        <v>939</v>
      </c>
      <c r="E19" s="257" t="s">
        <v>1979</v>
      </c>
      <c r="F19" s="123" t="s">
        <v>940</v>
      </c>
      <c r="G19" s="100">
        <v>1</v>
      </c>
      <c r="H19" s="100"/>
    </row>
    <row r="20" spans="1:8" s="143" customFormat="1" x14ac:dyDescent="0.2">
      <c r="A20" s="384">
        <v>2</v>
      </c>
      <c r="B20" s="381" t="s">
        <v>950</v>
      </c>
      <c r="C20" s="144" t="s">
        <v>917</v>
      </c>
      <c r="D20" s="148" t="s">
        <v>942</v>
      </c>
      <c r="E20" s="105" t="s">
        <v>1978</v>
      </c>
      <c r="F20" s="106" t="s">
        <v>943</v>
      </c>
      <c r="G20" s="106"/>
      <c r="H20" s="106">
        <v>4</v>
      </c>
    </row>
    <row r="21" spans="1:8" s="143" customFormat="1" x14ac:dyDescent="0.2">
      <c r="A21" s="384">
        <v>2</v>
      </c>
      <c r="B21" s="381" t="s">
        <v>977</v>
      </c>
      <c r="C21" s="144" t="s">
        <v>917</v>
      </c>
      <c r="D21" s="148" t="s">
        <v>942</v>
      </c>
      <c r="E21" s="105" t="s">
        <v>1978</v>
      </c>
      <c r="F21" s="106" t="s">
        <v>943</v>
      </c>
      <c r="G21" s="106"/>
      <c r="H21" s="106">
        <v>4</v>
      </c>
    </row>
    <row r="22" spans="1:8" s="133" customFormat="1" x14ac:dyDescent="0.2">
      <c r="A22" s="214">
        <v>1</v>
      </c>
      <c r="B22" s="380" t="s">
        <v>944</v>
      </c>
      <c r="C22" s="134" t="s">
        <v>49</v>
      </c>
      <c r="D22" s="146" t="s">
        <v>945</v>
      </c>
      <c r="E22" s="257" t="s">
        <v>1979</v>
      </c>
      <c r="F22" s="123" t="s">
        <v>946</v>
      </c>
      <c r="G22" s="100">
        <v>1</v>
      </c>
      <c r="H22" s="100"/>
    </row>
    <row r="23" spans="1:8" s="133" customFormat="1" x14ac:dyDescent="0.2">
      <c r="A23" s="214">
        <v>1</v>
      </c>
      <c r="B23" s="380" t="s">
        <v>947</v>
      </c>
      <c r="C23" s="134" t="s">
        <v>49</v>
      </c>
      <c r="D23" s="141" t="s">
        <v>948</v>
      </c>
      <c r="E23" s="257" t="s">
        <v>1979</v>
      </c>
      <c r="F23" s="123" t="s">
        <v>949</v>
      </c>
      <c r="G23" s="100">
        <v>1</v>
      </c>
      <c r="H23" s="100"/>
    </row>
    <row r="24" spans="1:8" s="143" customFormat="1" x14ac:dyDescent="0.2">
      <c r="A24" s="384">
        <v>2</v>
      </c>
      <c r="B24" s="381" t="s">
        <v>994</v>
      </c>
      <c r="C24" s="144" t="s">
        <v>917</v>
      </c>
      <c r="D24" s="148" t="s">
        <v>951</v>
      </c>
      <c r="E24" s="105" t="s">
        <v>1978</v>
      </c>
      <c r="F24" s="106" t="s">
        <v>952</v>
      </c>
      <c r="G24" s="106"/>
      <c r="H24" s="106">
        <v>4</v>
      </c>
    </row>
    <row r="25" spans="1:8" s="143" customFormat="1" x14ac:dyDescent="0.2">
      <c r="A25" s="384">
        <v>2</v>
      </c>
      <c r="B25" s="381" t="s">
        <v>1964</v>
      </c>
      <c r="C25" s="144" t="s">
        <v>917</v>
      </c>
      <c r="D25" s="148" t="s">
        <v>951</v>
      </c>
      <c r="E25" s="105" t="s">
        <v>1978</v>
      </c>
      <c r="F25" s="106" t="s">
        <v>952</v>
      </c>
      <c r="G25" s="106"/>
      <c r="H25" s="106">
        <v>4</v>
      </c>
    </row>
    <row r="26" spans="1:8" s="133" customFormat="1" x14ac:dyDescent="0.2">
      <c r="A26" s="214">
        <v>1</v>
      </c>
      <c r="B26" s="380" t="s">
        <v>953</v>
      </c>
      <c r="C26" s="134" t="s">
        <v>49</v>
      </c>
      <c r="D26" s="146" t="s">
        <v>954</v>
      </c>
      <c r="E26" s="257" t="s">
        <v>1980</v>
      </c>
      <c r="F26" s="123" t="s">
        <v>955</v>
      </c>
      <c r="G26" s="100">
        <v>1</v>
      </c>
      <c r="H26" s="100"/>
    </row>
    <row r="27" spans="1:8" s="143" customFormat="1" x14ac:dyDescent="0.2">
      <c r="A27" s="214">
        <v>1</v>
      </c>
      <c r="B27" s="380" t="s">
        <v>956</v>
      </c>
      <c r="C27" s="134" t="s">
        <v>49</v>
      </c>
      <c r="D27" s="146" t="s">
        <v>957</v>
      </c>
      <c r="E27" s="257" t="s">
        <v>1980</v>
      </c>
      <c r="F27" s="123" t="s">
        <v>958</v>
      </c>
      <c r="G27" s="100">
        <v>1</v>
      </c>
      <c r="H27" s="100"/>
    </row>
    <row r="28" spans="1:8" s="133" customFormat="1" x14ac:dyDescent="0.2">
      <c r="A28" s="214">
        <v>1</v>
      </c>
      <c r="B28" s="380" t="s">
        <v>959</v>
      </c>
      <c r="C28" s="134" t="s">
        <v>49</v>
      </c>
      <c r="D28" s="141" t="s">
        <v>960</v>
      </c>
      <c r="E28" s="257" t="s">
        <v>1980</v>
      </c>
      <c r="F28" s="123" t="s">
        <v>961</v>
      </c>
      <c r="G28" s="100">
        <v>1</v>
      </c>
      <c r="H28" s="100"/>
    </row>
    <row r="29" spans="1:8" s="133" customFormat="1" x14ac:dyDescent="0.2">
      <c r="A29" s="214">
        <v>1</v>
      </c>
      <c r="B29" s="380" t="s">
        <v>962</v>
      </c>
      <c r="C29" s="134" t="s">
        <v>49</v>
      </c>
      <c r="D29" s="146" t="s">
        <v>963</v>
      </c>
      <c r="E29" s="257" t="s">
        <v>1980</v>
      </c>
      <c r="F29" s="123" t="s">
        <v>964</v>
      </c>
      <c r="G29" s="100">
        <v>1</v>
      </c>
      <c r="H29" s="100"/>
    </row>
    <row r="30" spans="1:8" s="133" customFormat="1" x14ac:dyDescent="0.2">
      <c r="A30" s="214">
        <v>1</v>
      </c>
      <c r="B30" s="380" t="s">
        <v>965</v>
      </c>
      <c r="C30" s="134" t="s">
        <v>49</v>
      </c>
      <c r="D30" s="146" t="s">
        <v>966</v>
      </c>
      <c r="E30" s="257" t="s">
        <v>1979</v>
      </c>
      <c r="F30" s="123" t="s">
        <v>967</v>
      </c>
      <c r="G30" s="100">
        <v>2</v>
      </c>
      <c r="H30" s="100"/>
    </row>
    <row r="31" spans="1:8" s="133" customFormat="1" x14ac:dyDescent="0.2">
      <c r="A31" s="214">
        <v>1</v>
      </c>
      <c r="B31" s="380" t="s">
        <v>968</v>
      </c>
      <c r="C31" s="134" t="s">
        <v>49</v>
      </c>
      <c r="D31" s="141" t="s">
        <v>969</v>
      </c>
      <c r="E31" s="257" t="s">
        <v>1979</v>
      </c>
      <c r="F31" s="123" t="s">
        <v>970</v>
      </c>
      <c r="G31" s="100">
        <v>2</v>
      </c>
      <c r="H31" s="100"/>
    </row>
    <row r="32" spans="1:8" s="133" customFormat="1" x14ac:dyDescent="0.2">
      <c r="A32" s="214">
        <v>1</v>
      </c>
      <c r="B32" s="380" t="s">
        <v>971</v>
      </c>
      <c r="C32" s="134" t="s">
        <v>49</v>
      </c>
      <c r="D32" s="146" t="s">
        <v>972</v>
      </c>
      <c r="E32" s="257" t="s">
        <v>1979</v>
      </c>
      <c r="F32" s="123" t="s">
        <v>973</v>
      </c>
      <c r="G32" s="100">
        <v>2</v>
      </c>
      <c r="H32" s="100"/>
    </row>
    <row r="33" spans="1:8" s="143" customFormat="1" x14ac:dyDescent="0.2">
      <c r="A33" s="214">
        <v>1</v>
      </c>
      <c r="B33" s="380" t="s">
        <v>974</v>
      </c>
      <c r="C33" s="134" t="s">
        <v>49</v>
      </c>
      <c r="D33" s="146" t="s">
        <v>975</v>
      </c>
      <c r="E33" s="257" t="s">
        <v>1979</v>
      </c>
      <c r="F33" s="123" t="s">
        <v>976</v>
      </c>
      <c r="G33" s="100">
        <v>2</v>
      </c>
      <c r="H33" s="100"/>
    </row>
    <row r="34" spans="1:8" s="143" customFormat="1" x14ac:dyDescent="0.2">
      <c r="A34" s="384">
        <v>2</v>
      </c>
      <c r="B34" s="381" t="s">
        <v>1965</v>
      </c>
      <c r="C34" s="144" t="s">
        <v>917</v>
      </c>
      <c r="D34" s="145" t="s">
        <v>978</v>
      </c>
      <c r="E34" s="105" t="s">
        <v>1978</v>
      </c>
      <c r="F34" s="106" t="s">
        <v>952</v>
      </c>
      <c r="G34" s="106"/>
      <c r="H34" s="106">
        <v>4</v>
      </c>
    </row>
    <row r="35" spans="1:8" s="143" customFormat="1" x14ac:dyDescent="0.2">
      <c r="A35" s="384">
        <v>2</v>
      </c>
      <c r="B35" s="381" t="s">
        <v>1966</v>
      </c>
      <c r="C35" s="144" t="s">
        <v>917</v>
      </c>
      <c r="D35" s="145" t="s">
        <v>978</v>
      </c>
      <c r="E35" s="105" t="s">
        <v>1978</v>
      </c>
      <c r="F35" s="106" t="s">
        <v>952</v>
      </c>
      <c r="G35" s="106"/>
      <c r="H35" s="106">
        <v>4</v>
      </c>
    </row>
    <row r="36" spans="1:8" s="133" customFormat="1" x14ac:dyDescent="0.2">
      <c r="A36" s="214">
        <v>1</v>
      </c>
      <c r="B36" s="380" t="s">
        <v>979</v>
      </c>
      <c r="C36" s="134" t="s">
        <v>49</v>
      </c>
      <c r="D36" s="141" t="s">
        <v>980</v>
      </c>
      <c r="E36" s="257" t="s">
        <v>1980</v>
      </c>
      <c r="F36" s="123" t="s">
        <v>981</v>
      </c>
      <c r="G36" s="100">
        <v>2</v>
      </c>
      <c r="H36" s="100"/>
    </row>
    <row r="37" spans="1:8" s="133" customFormat="1" x14ac:dyDescent="0.2">
      <c r="A37" s="214">
        <v>1</v>
      </c>
      <c r="B37" s="380" t="s">
        <v>982</v>
      </c>
      <c r="C37" s="134" t="s">
        <v>49</v>
      </c>
      <c r="D37" s="146" t="s">
        <v>983</v>
      </c>
      <c r="E37" s="257" t="s">
        <v>1980</v>
      </c>
      <c r="F37" s="123" t="s">
        <v>984</v>
      </c>
      <c r="G37" s="100">
        <v>1</v>
      </c>
      <c r="H37" s="100"/>
    </row>
    <row r="38" spans="1:8" s="133" customFormat="1" x14ac:dyDescent="0.2">
      <c r="A38" s="214">
        <v>1</v>
      </c>
      <c r="B38" s="380" t="s">
        <v>985</v>
      </c>
      <c r="C38" s="134" t="s">
        <v>49</v>
      </c>
      <c r="D38" s="141" t="s">
        <v>986</v>
      </c>
      <c r="E38" s="257" t="s">
        <v>1980</v>
      </c>
      <c r="F38" s="123" t="s">
        <v>987</v>
      </c>
      <c r="G38" s="100">
        <v>1</v>
      </c>
      <c r="H38" s="100"/>
    </row>
    <row r="39" spans="1:8" s="143" customFormat="1" x14ac:dyDescent="0.2">
      <c r="A39" s="214">
        <v>1</v>
      </c>
      <c r="B39" s="380" t="s">
        <v>988</v>
      </c>
      <c r="C39" s="134" t="s">
        <v>49</v>
      </c>
      <c r="D39" s="141" t="s">
        <v>989</v>
      </c>
      <c r="E39" s="257" t="s">
        <v>1979</v>
      </c>
      <c r="F39" s="123" t="s">
        <v>990</v>
      </c>
      <c r="G39" s="100">
        <v>1</v>
      </c>
      <c r="H39" s="100"/>
    </row>
    <row r="40" spans="1:8" x14ac:dyDescent="0.2">
      <c r="A40" s="214">
        <v>1</v>
      </c>
      <c r="B40" s="382" t="s">
        <v>991</v>
      </c>
      <c r="C40" s="265" t="s">
        <v>49</v>
      </c>
      <c r="D40" s="434" t="s">
        <v>992</v>
      </c>
      <c r="E40" s="257" t="s">
        <v>1979</v>
      </c>
      <c r="F40" s="191" t="s">
        <v>993</v>
      </c>
      <c r="G40" s="116">
        <v>1</v>
      </c>
      <c r="H40" s="116"/>
    </row>
    <row r="41" spans="1:8" s="143" customFormat="1" x14ac:dyDescent="0.2">
      <c r="A41" s="384">
        <v>2</v>
      </c>
      <c r="B41" s="381" t="s">
        <v>1967</v>
      </c>
      <c r="C41" s="144" t="s">
        <v>917</v>
      </c>
      <c r="D41" s="106" t="s">
        <v>995</v>
      </c>
      <c r="E41" s="105" t="s">
        <v>1978</v>
      </c>
      <c r="F41" s="106" t="s">
        <v>996</v>
      </c>
      <c r="G41" s="106"/>
      <c r="H41" s="106">
        <v>4</v>
      </c>
    </row>
    <row r="42" spans="1:8" s="143" customFormat="1" x14ac:dyDescent="0.2">
      <c r="A42" s="384">
        <v>2</v>
      </c>
      <c r="B42" s="381" t="s">
        <v>1968</v>
      </c>
      <c r="C42" s="144" t="s">
        <v>917</v>
      </c>
      <c r="D42" s="106" t="s">
        <v>995</v>
      </c>
      <c r="E42" s="105" t="s">
        <v>1978</v>
      </c>
      <c r="F42" s="106" t="s">
        <v>996</v>
      </c>
      <c r="G42" s="106"/>
      <c r="H42" s="106">
        <v>4</v>
      </c>
    </row>
    <row r="43" spans="1:8" s="133" customFormat="1" x14ac:dyDescent="0.2">
      <c r="A43" s="214">
        <v>1</v>
      </c>
      <c r="B43" s="380" t="s">
        <v>997</v>
      </c>
      <c r="C43" s="134" t="s">
        <v>49</v>
      </c>
      <c r="D43" s="123" t="s">
        <v>998</v>
      </c>
      <c r="E43" s="257" t="s">
        <v>1980</v>
      </c>
      <c r="F43" s="123" t="s">
        <v>999</v>
      </c>
      <c r="G43" s="100">
        <v>2</v>
      </c>
      <c r="H43" s="100"/>
    </row>
    <row r="44" spans="1:8" s="133" customFormat="1" x14ac:dyDescent="0.2">
      <c r="A44" s="214">
        <v>1</v>
      </c>
      <c r="B44" s="380" t="s">
        <v>1000</v>
      </c>
      <c r="C44" s="134" t="s">
        <v>49</v>
      </c>
      <c r="D44" s="123" t="s">
        <v>1001</v>
      </c>
      <c r="E44" s="257" t="s">
        <v>1980</v>
      </c>
      <c r="F44" s="123" t="s">
        <v>1002</v>
      </c>
      <c r="G44" s="100">
        <v>1</v>
      </c>
      <c r="H44" s="100"/>
    </row>
    <row r="45" spans="1:8" s="143" customFormat="1" x14ac:dyDescent="0.2">
      <c r="A45" s="214">
        <v>1</v>
      </c>
      <c r="B45" s="380" t="s">
        <v>1003</v>
      </c>
      <c r="C45" s="134" t="s">
        <v>49</v>
      </c>
      <c r="D45" s="123" t="s">
        <v>1004</v>
      </c>
      <c r="E45" s="257" t="s">
        <v>1979</v>
      </c>
      <c r="F45" s="123" t="s">
        <v>1005</v>
      </c>
      <c r="G45" s="100">
        <v>2</v>
      </c>
      <c r="H45" s="100"/>
    </row>
    <row r="46" spans="1:8" s="133" customFormat="1" x14ac:dyDescent="0.2">
      <c r="A46" s="214"/>
      <c r="B46" s="380"/>
      <c r="C46" s="134"/>
      <c r="D46" s="100"/>
      <c r="E46" s="99"/>
      <c r="F46" s="100"/>
      <c r="G46" s="100" t="s">
        <v>699</v>
      </c>
      <c r="H46" s="100" t="s">
        <v>896</v>
      </c>
    </row>
    <row r="47" spans="1:8" ht="15.75" x14ac:dyDescent="0.2">
      <c r="A47" s="214">
        <v>1</v>
      </c>
      <c r="B47" s="379" t="s">
        <v>1006</v>
      </c>
      <c r="C47" s="131"/>
      <c r="D47" s="132" t="s">
        <v>1007</v>
      </c>
      <c r="E47" s="109"/>
      <c r="F47" s="111"/>
      <c r="G47" s="111">
        <v>24</v>
      </c>
      <c r="H47" s="111">
        <v>20</v>
      </c>
    </row>
    <row r="48" spans="1:8" s="133" customFormat="1" x14ac:dyDescent="0.2">
      <c r="A48" s="214">
        <v>1</v>
      </c>
      <c r="B48" s="380" t="s">
        <v>1008</v>
      </c>
      <c r="C48" s="140" t="s">
        <v>49</v>
      </c>
      <c r="D48" s="120" t="s">
        <v>1009</v>
      </c>
      <c r="E48" s="257" t="s">
        <v>1980</v>
      </c>
      <c r="F48" s="123" t="s">
        <v>1010</v>
      </c>
      <c r="G48" s="100">
        <v>2</v>
      </c>
      <c r="H48" s="100"/>
    </row>
    <row r="49" spans="1:8" s="143" customFormat="1" x14ac:dyDescent="0.2">
      <c r="A49" s="214">
        <v>1</v>
      </c>
      <c r="B49" s="380" t="s">
        <v>1011</v>
      </c>
      <c r="C49" s="140" t="s">
        <v>49</v>
      </c>
      <c r="D49" s="123" t="s">
        <v>1012</v>
      </c>
      <c r="E49" s="257" t="s">
        <v>1980</v>
      </c>
      <c r="F49" s="123" t="s">
        <v>1013</v>
      </c>
      <c r="G49" s="100">
        <v>2</v>
      </c>
      <c r="H49" s="100"/>
    </row>
    <row r="50" spans="1:8" s="133" customFormat="1" x14ac:dyDescent="0.2">
      <c r="A50" s="214">
        <v>1</v>
      </c>
      <c r="B50" s="380" t="s">
        <v>1014</v>
      </c>
      <c r="C50" s="140" t="s">
        <v>49</v>
      </c>
      <c r="D50" s="120" t="s">
        <v>1015</v>
      </c>
      <c r="E50" s="257" t="s">
        <v>1980</v>
      </c>
      <c r="F50" s="123" t="s">
        <v>1016</v>
      </c>
      <c r="G50" s="100">
        <v>2</v>
      </c>
      <c r="H50" s="100"/>
    </row>
    <row r="51" spans="1:8" s="143" customFormat="1" x14ac:dyDescent="0.2">
      <c r="A51" s="384">
        <v>2</v>
      </c>
      <c r="B51" s="381" t="s">
        <v>1017</v>
      </c>
      <c r="C51" s="144" t="s">
        <v>917</v>
      </c>
      <c r="D51" s="114" t="s">
        <v>1018</v>
      </c>
      <c r="E51" s="105" t="s">
        <v>1978</v>
      </c>
      <c r="F51" s="106" t="s">
        <v>1019</v>
      </c>
      <c r="G51" s="106"/>
      <c r="H51" s="106">
        <v>4</v>
      </c>
    </row>
    <row r="52" spans="1:8" s="143" customFormat="1" x14ac:dyDescent="0.2">
      <c r="A52" s="384">
        <v>2</v>
      </c>
      <c r="B52" s="381" t="s">
        <v>1032</v>
      </c>
      <c r="C52" s="144" t="s">
        <v>917</v>
      </c>
      <c r="D52" s="114" t="s">
        <v>1018</v>
      </c>
      <c r="E52" s="105" t="s">
        <v>1978</v>
      </c>
      <c r="F52" s="106" t="s">
        <v>1019</v>
      </c>
      <c r="G52" s="106"/>
      <c r="H52" s="106">
        <v>4</v>
      </c>
    </row>
    <row r="53" spans="1:8" s="133" customFormat="1" x14ac:dyDescent="0.2">
      <c r="A53" s="214">
        <v>1</v>
      </c>
      <c r="B53" s="380" t="s">
        <v>1020</v>
      </c>
      <c r="C53" s="140" t="s">
        <v>49</v>
      </c>
      <c r="D53" s="266" t="s">
        <v>1021</v>
      </c>
      <c r="E53" s="257" t="s">
        <v>1979</v>
      </c>
      <c r="F53" s="123" t="s">
        <v>1022</v>
      </c>
      <c r="G53" s="100">
        <v>2</v>
      </c>
      <c r="H53" s="100"/>
    </row>
    <row r="54" spans="1:8" s="143" customFormat="1" x14ac:dyDescent="0.2">
      <c r="A54" s="214">
        <v>1</v>
      </c>
      <c r="B54" s="380" t="s">
        <v>1023</v>
      </c>
      <c r="C54" s="140" t="s">
        <v>49</v>
      </c>
      <c r="D54" s="120" t="s">
        <v>1024</v>
      </c>
      <c r="E54" s="257" t="s">
        <v>1979</v>
      </c>
      <c r="F54" s="123" t="s">
        <v>1025</v>
      </c>
      <c r="G54" s="100">
        <v>2</v>
      </c>
      <c r="H54" s="100"/>
    </row>
    <row r="55" spans="1:8" s="133" customFormat="1" x14ac:dyDescent="0.2">
      <c r="A55" s="214">
        <v>1</v>
      </c>
      <c r="B55" s="380" t="s">
        <v>1026</v>
      </c>
      <c r="C55" s="140" t="s">
        <v>49</v>
      </c>
      <c r="D55" s="123" t="s">
        <v>1027</v>
      </c>
      <c r="E55" s="257" t="s">
        <v>1980</v>
      </c>
      <c r="F55" s="123" t="s">
        <v>1028</v>
      </c>
      <c r="G55" s="100">
        <v>2</v>
      </c>
      <c r="H55" s="100"/>
    </row>
    <row r="56" spans="1:8" s="133" customFormat="1" x14ac:dyDescent="0.2">
      <c r="A56" s="214">
        <v>1</v>
      </c>
      <c r="B56" s="380" t="s">
        <v>1029</v>
      </c>
      <c r="C56" s="140" t="s">
        <v>49</v>
      </c>
      <c r="D56" s="120" t="s">
        <v>1030</v>
      </c>
      <c r="E56" s="257" t="s">
        <v>1979</v>
      </c>
      <c r="F56" s="123" t="s">
        <v>1031</v>
      </c>
      <c r="G56" s="100">
        <v>2</v>
      </c>
      <c r="H56" s="100"/>
    </row>
    <row r="57" spans="1:8" s="143" customFormat="1" x14ac:dyDescent="0.2">
      <c r="A57" s="384">
        <v>2</v>
      </c>
      <c r="B57" s="381" t="s">
        <v>1040</v>
      </c>
      <c r="C57" s="144" t="s">
        <v>917</v>
      </c>
      <c r="D57" s="114" t="s">
        <v>1033</v>
      </c>
      <c r="E57" s="105" t="s">
        <v>1978</v>
      </c>
      <c r="F57" s="106" t="s">
        <v>1034</v>
      </c>
      <c r="G57" s="106"/>
      <c r="H57" s="106">
        <v>4</v>
      </c>
    </row>
    <row r="58" spans="1:8" s="143" customFormat="1" x14ac:dyDescent="0.2">
      <c r="A58" s="384">
        <v>2</v>
      </c>
      <c r="B58" s="381" t="s">
        <v>1048</v>
      </c>
      <c r="C58" s="144" t="s">
        <v>917</v>
      </c>
      <c r="D58" s="114" t="s">
        <v>1033</v>
      </c>
      <c r="E58" s="105" t="s">
        <v>1978</v>
      </c>
      <c r="F58" s="106" t="s">
        <v>1034</v>
      </c>
      <c r="G58" s="106"/>
      <c r="H58" s="106">
        <v>4</v>
      </c>
    </row>
    <row r="59" spans="1:8" s="133" customFormat="1" x14ac:dyDescent="0.2">
      <c r="A59" s="214">
        <v>1</v>
      </c>
      <c r="B59" s="380" t="s">
        <v>1035</v>
      </c>
      <c r="C59" s="140" t="s">
        <v>49</v>
      </c>
      <c r="D59" s="120" t="s">
        <v>1036</v>
      </c>
      <c r="E59" s="257" t="s">
        <v>1979</v>
      </c>
      <c r="F59" s="123" t="s">
        <v>1037</v>
      </c>
      <c r="G59" s="100">
        <v>1</v>
      </c>
      <c r="H59" s="100"/>
    </row>
    <row r="60" spans="1:8" s="133" customFormat="1" x14ac:dyDescent="0.2">
      <c r="A60" s="214">
        <v>1</v>
      </c>
      <c r="B60" s="380" t="s">
        <v>1038</v>
      </c>
      <c r="C60" s="140" t="s">
        <v>49</v>
      </c>
      <c r="D60" s="123" t="s">
        <v>1039</v>
      </c>
      <c r="E60" s="257" t="s">
        <v>1979</v>
      </c>
      <c r="F60" s="123" t="s">
        <v>1037</v>
      </c>
      <c r="G60" s="100">
        <v>1</v>
      </c>
      <c r="H60" s="100"/>
    </row>
    <row r="61" spans="1:8" s="143" customFormat="1" x14ac:dyDescent="0.2">
      <c r="A61" s="384">
        <v>2</v>
      </c>
      <c r="B61" s="381" t="s">
        <v>1057</v>
      </c>
      <c r="C61" s="144" t="s">
        <v>49</v>
      </c>
      <c r="D61" s="114" t="s">
        <v>1041</v>
      </c>
      <c r="E61" s="105" t="s">
        <v>1978</v>
      </c>
      <c r="F61" s="106" t="s">
        <v>1999</v>
      </c>
      <c r="G61" s="106"/>
      <c r="H61" s="106">
        <v>4</v>
      </c>
    </row>
    <row r="62" spans="1:8" s="143" customFormat="1" x14ac:dyDescent="0.2">
      <c r="A62" s="384">
        <v>2</v>
      </c>
      <c r="B62" s="381" t="s">
        <v>1969</v>
      </c>
      <c r="C62" s="144" t="s">
        <v>49</v>
      </c>
      <c r="D62" s="114" t="s">
        <v>1041</v>
      </c>
      <c r="E62" s="105" t="s">
        <v>1978</v>
      </c>
      <c r="F62" s="106" t="s">
        <v>1999</v>
      </c>
      <c r="G62" s="106"/>
      <c r="H62" s="106">
        <v>4</v>
      </c>
    </row>
    <row r="63" spans="1:8" s="133" customFormat="1" x14ac:dyDescent="0.2">
      <c r="A63" s="214">
        <v>1</v>
      </c>
      <c r="B63" s="380" t="s">
        <v>1042</v>
      </c>
      <c r="C63" s="140" t="s">
        <v>49</v>
      </c>
      <c r="D63" s="123" t="s">
        <v>1043</v>
      </c>
      <c r="E63" s="257" t="s">
        <v>1980</v>
      </c>
      <c r="F63" s="123" t="s">
        <v>1044</v>
      </c>
      <c r="G63" s="100">
        <v>2</v>
      </c>
      <c r="H63" s="100"/>
    </row>
    <row r="64" spans="1:8" s="133" customFormat="1" x14ac:dyDescent="0.2">
      <c r="A64" s="214">
        <v>1</v>
      </c>
      <c r="B64" s="380" t="s">
        <v>1045</v>
      </c>
      <c r="C64" s="140" t="s">
        <v>49</v>
      </c>
      <c r="D64" s="123" t="s">
        <v>1046</v>
      </c>
      <c r="E64" s="257" t="s">
        <v>1979</v>
      </c>
      <c r="F64" s="123" t="s">
        <v>1047</v>
      </c>
      <c r="G64" s="100">
        <v>2</v>
      </c>
      <c r="H64" s="100"/>
    </row>
    <row r="65" spans="1:8" s="143" customFormat="1" x14ac:dyDescent="0.2">
      <c r="A65" s="384">
        <v>2</v>
      </c>
      <c r="B65" s="381" t="s">
        <v>1970</v>
      </c>
      <c r="C65" s="144" t="s">
        <v>917</v>
      </c>
      <c r="D65" s="114" t="s">
        <v>1049</v>
      </c>
      <c r="E65" s="105" t="s">
        <v>1978</v>
      </c>
      <c r="F65" s="106" t="s">
        <v>1050</v>
      </c>
      <c r="G65" s="106"/>
      <c r="H65" s="106">
        <v>4</v>
      </c>
    </row>
    <row r="66" spans="1:8" s="143" customFormat="1" x14ac:dyDescent="0.2">
      <c r="A66" s="384">
        <v>2</v>
      </c>
      <c r="B66" s="381" t="s">
        <v>1971</v>
      </c>
      <c r="C66" s="144" t="s">
        <v>917</v>
      </c>
      <c r="D66" s="114" t="s">
        <v>1049</v>
      </c>
      <c r="E66" s="105" t="s">
        <v>1978</v>
      </c>
      <c r="F66" s="106" t="s">
        <v>1050</v>
      </c>
      <c r="G66" s="106"/>
      <c r="H66" s="106">
        <v>4</v>
      </c>
    </row>
    <row r="67" spans="1:8" s="133" customFormat="1" x14ac:dyDescent="0.2">
      <c r="A67" s="214">
        <v>1</v>
      </c>
      <c r="B67" s="380" t="s">
        <v>1051</v>
      </c>
      <c r="C67" s="140" t="s">
        <v>49</v>
      </c>
      <c r="D67" s="120" t="s">
        <v>1052</v>
      </c>
      <c r="E67" s="257" t="s">
        <v>1980</v>
      </c>
      <c r="F67" s="123" t="s">
        <v>1053</v>
      </c>
      <c r="G67" s="100">
        <v>2</v>
      </c>
      <c r="H67" s="100"/>
    </row>
    <row r="68" spans="1:8" s="133" customFormat="1" ht="25.5" x14ac:dyDescent="0.2">
      <c r="A68" s="214">
        <v>1</v>
      </c>
      <c r="B68" s="380" t="s">
        <v>1054</v>
      </c>
      <c r="C68" s="140" t="s">
        <v>49</v>
      </c>
      <c r="D68" s="152" t="s">
        <v>1055</v>
      </c>
      <c r="E68" s="257" t="s">
        <v>1980</v>
      </c>
      <c r="F68" s="123" t="s">
        <v>1056</v>
      </c>
      <c r="G68" s="100">
        <v>2</v>
      </c>
      <c r="H68" s="100"/>
    </row>
    <row r="69" spans="1:8" s="143" customFormat="1" x14ac:dyDescent="0.2">
      <c r="A69" s="384">
        <v>2</v>
      </c>
      <c r="B69" s="381" t="s">
        <v>1972</v>
      </c>
      <c r="C69" s="144" t="s">
        <v>917</v>
      </c>
      <c r="D69" s="106" t="s">
        <v>1058</v>
      </c>
      <c r="E69" s="105" t="s">
        <v>1978</v>
      </c>
      <c r="F69" s="106" t="s">
        <v>1059</v>
      </c>
      <c r="G69" s="106"/>
      <c r="H69" s="106">
        <v>4</v>
      </c>
    </row>
    <row r="70" spans="1:8" s="143" customFormat="1" x14ac:dyDescent="0.2">
      <c r="A70" s="384">
        <v>2</v>
      </c>
      <c r="B70" s="381" t="s">
        <v>1973</v>
      </c>
      <c r="C70" s="144" t="s">
        <v>917</v>
      </c>
      <c r="D70" s="106" t="s">
        <v>1058</v>
      </c>
      <c r="E70" s="105" t="s">
        <v>1978</v>
      </c>
      <c r="F70" s="106" t="s">
        <v>1059</v>
      </c>
      <c r="G70" s="106"/>
      <c r="H70" s="106">
        <v>4</v>
      </c>
    </row>
    <row r="71" spans="1:8" s="143" customFormat="1" x14ac:dyDescent="0.2">
      <c r="A71" s="384"/>
      <c r="B71" s="383"/>
      <c r="C71" s="97"/>
      <c r="D71" s="153"/>
      <c r="E71" s="99"/>
      <c r="F71" s="100"/>
      <c r="G71" s="100"/>
      <c r="H71" s="100"/>
    </row>
    <row r="72" spans="1:8" s="133" customFormat="1" x14ac:dyDescent="0.2">
      <c r="A72" s="214"/>
      <c r="B72" s="381"/>
      <c r="C72" s="103"/>
      <c r="D72" s="103"/>
      <c r="E72" s="105"/>
      <c r="F72" s="106"/>
      <c r="G72" s="100"/>
      <c r="H72" s="100"/>
    </row>
    <row r="73" spans="1:8" customFormat="1" ht="15.75" x14ac:dyDescent="0.25">
      <c r="A73" s="385"/>
    </row>
    <row r="74" spans="1:8" customFormat="1" ht="15.75" x14ac:dyDescent="0.25">
      <c r="A74" s="385"/>
    </row>
    <row r="75" spans="1:8" customFormat="1" ht="15.75" x14ac:dyDescent="0.25">
      <c r="A75" s="385"/>
    </row>
    <row r="76" spans="1:8" customFormat="1" ht="15.75" x14ac:dyDescent="0.25">
      <c r="A76" s="385"/>
    </row>
    <row r="77" spans="1:8" customFormat="1" ht="15.75" x14ac:dyDescent="0.25">
      <c r="A77" s="385"/>
    </row>
    <row r="78" spans="1:8" customFormat="1" ht="15.75" x14ac:dyDescent="0.25">
      <c r="A78" s="385"/>
    </row>
    <row r="79" spans="1:8" customFormat="1" ht="15.75" x14ac:dyDescent="0.25">
      <c r="A79" s="385"/>
    </row>
    <row r="80" spans="1:8" customFormat="1" ht="15.75" x14ac:dyDescent="0.25">
      <c r="A80" s="385"/>
    </row>
    <row r="81" spans="1:1" customFormat="1" ht="15.75" x14ac:dyDescent="0.25">
      <c r="A81" s="385"/>
    </row>
    <row r="82" spans="1:1" customFormat="1" ht="15.75" x14ac:dyDescent="0.25">
      <c r="A82" s="385"/>
    </row>
    <row r="83" spans="1:1" customFormat="1" ht="15.75" x14ac:dyDescent="0.25">
      <c r="A83" s="385"/>
    </row>
    <row r="84" spans="1:1" customFormat="1" ht="15.75" x14ac:dyDescent="0.25">
      <c r="A84" s="385"/>
    </row>
    <row r="85" spans="1:1" customFormat="1" ht="15.75" x14ac:dyDescent="0.25">
      <c r="A85" s="385"/>
    </row>
    <row r="86" spans="1:1" customFormat="1" ht="15.75" x14ac:dyDescent="0.25">
      <c r="A86" s="385"/>
    </row>
    <row r="87" spans="1:1" customFormat="1" ht="15.75" x14ac:dyDescent="0.25">
      <c r="A87" s="385"/>
    </row>
    <row r="88" spans="1:1" customFormat="1" ht="15.75" x14ac:dyDescent="0.25">
      <c r="A88" s="385"/>
    </row>
    <row r="89" spans="1:1" customFormat="1" ht="15.75" x14ac:dyDescent="0.25">
      <c r="A89" s="385"/>
    </row>
    <row r="90" spans="1:1" customFormat="1" ht="15.75" x14ac:dyDescent="0.25">
      <c r="A90" s="385"/>
    </row>
    <row r="91" spans="1:1" customFormat="1" ht="15.75" x14ac:dyDescent="0.25">
      <c r="A91" s="385"/>
    </row>
    <row r="92" spans="1:1" customFormat="1" ht="15.75" x14ac:dyDescent="0.25">
      <c r="A92" s="385"/>
    </row>
    <row r="93" spans="1:1" customFormat="1" ht="15.75" x14ac:dyDescent="0.25">
      <c r="A93" s="385"/>
    </row>
    <row r="94" spans="1:1" customFormat="1" ht="15.75" x14ac:dyDescent="0.25">
      <c r="A94" s="385"/>
    </row>
    <row r="95" spans="1:1" customFormat="1" ht="15.75" x14ac:dyDescent="0.25">
      <c r="A95" s="385"/>
    </row>
    <row r="96" spans="1:1" customFormat="1" ht="15.75" x14ac:dyDescent="0.25">
      <c r="A96" s="385"/>
    </row>
    <row r="97" spans="1:1" customFormat="1" ht="15.75" x14ac:dyDescent="0.25">
      <c r="A97" s="385"/>
    </row>
    <row r="98" spans="1:1" customFormat="1" ht="15.75" x14ac:dyDescent="0.25">
      <c r="A98" s="385"/>
    </row>
    <row r="99" spans="1:1" customFormat="1" ht="15.75" x14ac:dyDescent="0.25">
      <c r="A99" s="385"/>
    </row>
    <row r="100" spans="1:1" customFormat="1" ht="15.75" x14ac:dyDescent="0.25">
      <c r="A100" s="385"/>
    </row>
    <row r="101" spans="1:1" customFormat="1" ht="15.75" x14ac:dyDescent="0.25">
      <c r="A101" s="385"/>
    </row>
    <row r="102" spans="1:1" customFormat="1" ht="15.75" x14ac:dyDescent="0.25">
      <c r="A102" s="385"/>
    </row>
    <row r="103" spans="1:1" customFormat="1" ht="15.75" x14ac:dyDescent="0.25">
      <c r="A103" s="385"/>
    </row>
    <row r="104" spans="1:1" customFormat="1" ht="15.75" x14ac:dyDescent="0.25">
      <c r="A104" s="385"/>
    </row>
    <row r="105" spans="1:1" customFormat="1" ht="15.75" x14ac:dyDescent="0.25">
      <c r="A105" s="385"/>
    </row>
    <row r="106" spans="1:1" customFormat="1" ht="15.75" x14ac:dyDescent="0.25">
      <c r="A106" s="385"/>
    </row>
    <row r="107" spans="1:1" customFormat="1" ht="15.75" x14ac:dyDescent="0.25">
      <c r="A107" s="385"/>
    </row>
    <row r="108" spans="1:1" customFormat="1" ht="15.75" x14ac:dyDescent="0.25">
      <c r="A108" s="385"/>
    </row>
    <row r="109" spans="1:1" customFormat="1" ht="15.75" x14ac:dyDescent="0.25">
      <c r="A109" s="385"/>
    </row>
    <row r="110" spans="1:1" customFormat="1" ht="15.75" x14ac:dyDescent="0.25">
      <c r="A110" s="385"/>
    </row>
    <row r="111" spans="1:1" customFormat="1" ht="15.75" x14ac:dyDescent="0.25">
      <c r="A111" s="385"/>
    </row>
    <row r="112" spans="1:1" customFormat="1" ht="15.75" x14ac:dyDescent="0.25">
      <c r="A112" s="385"/>
    </row>
    <row r="113" spans="1:1" customFormat="1" ht="15.75" x14ac:dyDescent="0.25">
      <c r="A113" s="385"/>
    </row>
    <row r="114" spans="1:1" customFormat="1" ht="15.75" x14ac:dyDescent="0.25">
      <c r="A114" s="385"/>
    </row>
    <row r="115" spans="1:1" customFormat="1" ht="15.75" x14ac:dyDescent="0.25">
      <c r="A115" s="385"/>
    </row>
    <row r="116" spans="1:1" customFormat="1" ht="15.75" x14ac:dyDescent="0.25">
      <c r="A116" s="385"/>
    </row>
    <row r="117" spans="1:1" customFormat="1" ht="15.75" x14ac:dyDescent="0.25">
      <c r="A117" s="385"/>
    </row>
    <row r="118" spans="1:1" customFormat="1" ht="15.75" x14ac:dyDescent="0.25">
      <c r="A118" s="385"/>
    </row>
    <row r="119" spans="1:1" customFormat="1" ht="15.75" x14ac:dyDescent="0.25">
      <c r="A119" s="385"/>
    </row>
    <row r="120" spans="1:1" customFormat="1" ht="15.75" x14ac:dyDescent="0.25">
      <c r="A120" s="385"/>
    </row>
    <row r="121" spans="1:1" customFormat="1" ht="15.75" x14ac:dyDescent="0.25">
      <c r="A121" s="385"/>
    </row>
    <row r="122" spans="1:1" customFormat="1" ht="15.75" x14ac:dyDescent="0.25">
      <c r="A122" s="385"/>
    </row>
    <row r="123" spans="1:1" customFormat="1" ht="15.75" x14ac:dyDescent="0.25">
      <c r="A123" s="385"/>
    </row>
    <row r="124" spans="1:1" customFormat="1" ht="15.75" x14ac:dyDescent="0.25">
      <c r="A124" s="385"/>
    </row>
    <row r="125" spans="1:1" customFormat="1" ht="15.75" x14ac:dyDescent="0.25">
      <c r="A125" s="385"/>
    </row>
    <row r="126" spans="1:1" customFormat="1" ht="15.75" x14ac:dyDescent="0.25">
      <c r="A126" s="385"/>
    </row>
    <row r="127" spans="1:1" customFormat="1" ht="15.75" x14ac:dyDescent="0.25">
      <c r="A127" s="385"/>
    </row>
    <row r="128" spans="1:1" customFormat="1" ht="15.75" x14ac:dyDescent="0.25">
      <c r="A128" s="385"/>
    </row>
    <row r="129" spans="1:1" customFormat="1" ht="15.75" x14ac:dyDescent="0.25">
      <c r="A129" s="385"/>
    </row>
    <row r="130" spans="1:1" customFormat="1" ht="15.75" x14ac:dyDescent="0.25">
      <c r="A130" s="385"/>
    </row>
    <row r="131" spans="1:1" customFormat="1" ht="15.75" x14ac:dyDescent="0.25">
      <c r="A131" s="385"/>
    </row>
    <row r="132" spans="1:1" customFormat="1" ht="15.75" x14ac:dyDescent="0.25">
      <c r="A132" s="385"/>
    </row>
    <row r="133" spans="1:1" customFormat="1" ht="15.75" x14ac:dyDescent="0.25">
      <c r="A133" s="385"/>
    </row>
    <row r="134" spans="1:1" customFormat="1" ht="15.75" x14ac:dyDescent="0.25">
      <c r="A134" s="385"/>
    </row>
    <row r="135" spans="1:1" customFormat="1" ht="15.75" x14ac:dyDescent="0.25">
      <c r="A135" s="385"/>
    </row>
    <row r="136" spans="1:1" customFormat="1" ht="15.75" x14ac:dyDescent="0.25">
      <c r="A136" s="385"/>
    </row>
    <row r="137" spans="1:1" customFormat="1" ht="15.75" x14ac:dyDescent="0.25">
      <c r="A137" s="385"/>
    </row>
    <row r="138" spans="1:1" customFormat="1" ht="15.75" x14ac:dyDescent="0.25">
      <c r="A138" s="385"/>
    </row>
    <row r="139" spans="1:1" customFormat="1" ht="15.75" x14ac:dyDescent="0.25">
      <c r="A139" s="385"/>
    </row>
    <row r="140" spans="1:1" customFormat="1" ht="15.75" x14ac:dyDescent="0.25">
      <c r="A140" s="385"/>
    </row>
    <row r="141" spans="1:1" customFormat="1" ht="15.75" x14ac:dyDescent="0.25">
      <c r="A141" s="385"/>
    </row>
    <row r="142" spans="1:1" customFormat="1" ht="15.75" x14ac:dyDescent="0.25">
      <c r="A142" s="385"/>
    </row>
    <row r="143" spans="1:1" customFormat="1" ht="15.75" x14ac:dyDescent="0.25">
      <c r="A143" s="385"/>
    </row>
    <row r="144" spans="1:1" customFormat="1" ht="15.75" x14ac:dyDescent="0.25">
      <c r="A144" s="385"/>
    </row>
    <row r="145" spans="1:1" customFormat="1" ht="15.75" x14ac:dyDescent="0.25">
      <c r="A145" s="385"/>
    </row>
    <row r="146" spans="1:1" customFormat="1" ht="15.75" x14ac:dyDescent="0.25">
      <c r="A146" s="385"/>
    </row>
    <row r="147" spans="1:1" customFormat="1" ht="15.75" x14ac:dyDescent="0.25">
      <c r="A147" s="385"/>
    </row>
    <row r="148" spans="1:1" customFormat="1" ht="15.75" x14ac:dyDescent="0.25">
      <c r="A148" s="385"/>
    </row>
    <row r="149" spans="1:1" customFormat="1" ht="15.75" x14ac:dyDescent="0.25">
      <c r="A149" s="385"/>
    </row>
    <row r="150" spans="1:1" customFormat="1" ht="15.75" x14ac:dyDescent="0.25">
      <c r="A150" s="385"/>
    </row>
    <row r="151" spans="1:1" customFormat="1" ht="15.75" x14ac:dyDescent="0.25">
      <c r="A151" s="385"/>
    </row>
    <row r="152" spans="1:1" customFormat="1" ht="15.75" x14ac:dyDescent="0.25">
      <c r="A152" s="385"/>
    </row>
    <row r="153" spans="1:1" customFormat="1" ht="15.75" x14ac:dyDescent="0.25">
      <c r="A153" s="385"/>
    </row>
    <row r="154" spans="1:1" customFormat="1" ht="15.75" x14ac:dyDescent="0.25">
      <c r="A154" s="385"/>
    </row>
    <row r="155" spans="1:1" customFormat="1" ht="15.75" x14ac:dyDescent="0.25">
      <c r="A155" s="385"/>
    </row>
    <row r="156" spans="1:1" customFormat="1" ht="15.75" x14ac:dyDescent="0.25">
      <c r="A156" s="385"/>
    </row>
    <row r="157" spans="1:1" customFormat="1" ht="15.75" x14ac:dyDescent="0.25">
      <c r="A157" s="385"/>
    </row>
    <row r="158" spans="1:1" customFormat="1" ht="15.75" x14ac:dyDescent="0.25">
      <c r="A158" s="385"/>
    </row>
    <row r="159" spans="1:1" customFormat="1" ht="15.75" x14ac:dyDescent="0.25">
      <c r="A159" s="385"/>
    </row>
    <row r="160" spans="1:1" customFormat="1" ht="15.75" x14ac:dyDescent="0.25">
      <c r="A160" s="385"/>
    </row>
    <row r="161" spans="1:1" customFormat="1" ht="15.75" x14ac:dyDescent="0.25">
      <c r="A161" s="385"/>
    </row>
    <row r="162" spans="1:1" customFormat="1" ht="15.75" x14ac:dyDescent="0.25">
      <c r="A162" s="385"/>
    </row>
    <row r="163" spans="1:1" customFormat="1" ht="15.75" x14ac:dyDescent="0.25"/>
    <row r="164" spans="1:1" customFormat="1" ht="15.75" x14ac:dyDescent="0.25"/>
    <row r="165" spans="1:1" customFormat="1" ht="15.75" x14ac:dyDescent="0.25"/>
    <row r="166" spans="1:1" customFormat="1" ht="15.75" x14ac:dyDescent="0.25"/>
    <row r="167" spans="1:1" customFormat="1" ht="15.75" x14ac:dyDescent="0.25"/>
    <row r="168" spans="1:1" customFormat="1" ht="15.75" x14ac:dyDescent="0.25"/>
    <row r="169" spans="1:1" customFormat="1" ht="15.75" x14ac:dyDescent="0.25"/>
    <row r="170" spans="1:1" customFormat="1" ht="15.75" x14ac:dyDescent="0.25"/>
    <row r="171" spans="1:1" customFormat="1" ht="15.75" x14ac:dyDescent="0.25"/>
    <row r="172" spans="1:1" customFormat="1" ht="15.75" x14ac:dyDescent="0.25"/>
    <row r="173" spans="1:1" customFormat="1" ht="15.75" x14ac:dyDescent="0.25"/>
    <row r="174" spans="1:1" customFormat="1" ht="15.75" x14ac:dyDescent="0.25"/>
    <row r="175" spans="1:1" customFormat="1" ht="15.75" x14ac:dyDescent="0.25"/>
    <row r="176" spans="1:1" customFormat="1" ht="15.75" x14ac:dyDescent="0.25"/>
    <row r="177" customFormat="1" ht="15.75" x14ac:dyDescent="0.25"/>
    <row r="178" customFormat="1" ht="15.75" x14ac:dyDescent="0.25"/>
    <row r="179" customFormat="1" ht="15.75" x14ac:dyDescent="0.25"/>
    <row r="180" customFormat="1" ht="15.75" x14ac:dyDescent="0.25"/>
    <row r="181" customFormat="1" ht="15.75" x14ac:dyDescent="0.25"/>
    <row r="182" customFormat="1" ht="15.75" x14ac:dyDescent="0.25"/>
    <row r="183" customFormat="1" ht="15.75" x14ac:dyDescent="0.25"/>
    <row r="184" customFormat="1" ht="15.75" x14ac:dyDescent="0.25"/>
    <row r="185" customFormat="1" ht="15.75" x14ac:dyDescent="0.25"/>
    <row r="186" customFormat="1" ht="15.75" x14ac:dyDescent="0.25"/>
    <row r="187" customFormat="1" ht="15.75" x14ac:dyDescent="0.25"/>
    <row r="188" customFormat="1" ht="15.75" x14ac:dyDescent="0.25"/>
    <row r="189" customFormat="1" ht="15.75" x14ac:dyDescent="0.25"/>
    <row r="190" customFormat="1" ht="15.75" x14ac:dyDescent="0.25"/>
    <row r="191" customFormat="1" ht="15.75" x14ac:dyDescent="0.25"/>
    <row r="192" customFormat="1" ht="15.75" x14ac:dyDescent="0.25"/>
    <row r="193" customFormat="1" ht="15.75" x14ac:dyDescent="0.25"/>
    <row r="194" customFormat="1" ht="15.75" x14ac:dyDescent="0.25"/>
    <row r="195" customFormat="1" ht="15.75" x14ac:dyDescent="0.25"/>
    <row r="196" customFormat="1" ht="15.75" x14ac:dyDescent="0.25"/>
    <row r="197" customFormat="1" ht="15.75" x14ac:dyDescent="0.25"/>
    <row r="198" customFormat="1" ht="15.75" x14ac:dyDescent="0.25"/>
    <row r="199" customFormat="1" ht="15.75" x14ac:dyDescent="0.25"/>
    <row r="200" customFormat="1" ht="15.75" x14ac:dyDescent="0.25"/>
    <row r="201" customFormat="1" ht="15.75" x14ac:dyDescent="0.25"/>
    <row r="202" customFormat="1" ht="15.75" x14ac:dyDescent="0.25"/>
    <row r="203" customFormat="1" ht="15.75" x14ac:dyDescent="0.25"/>
    <row r="204" customFormat="1" ht="15.75" x14ac:dyDescent="0.25"/>
    <row r="205" customFormat="1" ht="15.75" x14ac:dyDescent="0.25"/>
    <row r="206" customFormat="1" ht="15.75" x14ac:dyDescent="0.25"/>
    <row r="207" customFormat="1" ht="15.75" x14ac:dyDescent="0.25"/>
    <row r="208" customFormat="1" ht="15.75" x14ac:dyDescent="0.25"/>
    <row r="209" customFormat="1" ht="15.75" x14ac:dyDescent="0.25"/>
    <row r="210" customFormat="1" ht="15.75" x14ac:dyDescent="0.25"/>
    <row r="211" customFormat="1" ht="15.75" x14ac:dyDescent="0.25"/>
    <row r="212" customFormat="1" ht="15.75" x14ac:dyDescent="0.25"/>
    <row r="213" customFormat="1" ht="15.75" x14ac:dyDescent="0.25"/>
    <row r="214" customFormat="1" ht="15.75" x14ac:dyDescent="0.25"/>
    <row r="215" customFormat="1" ht="15.75" x14ac:dyDescent="0.25"/>
    <row r="216" customFormat="1" ht="15.75" x14ac:dyDescent="0.25"/>
    <row r="217" customFormat="1" ht="15.75" x14ac:dyDescent="0.25"/>
    <row r="218" customFormat="1" ht="15.75" x14ac:dyDescent="0.25"/>
    <row r="219" customFormat="1" ht="15.75" x14ac:dyDescent="0.25"/>
    <row r="220" customFormat="1" ht="15.75" x14ac:dyDescent="0.25"/>
    <row r="221" customFormat="1" ht="15.75" x14ac:dyDescent="0.25"/>
    <row r="222" customFormat="1" ht="15.75" x14ac:dyDescent="0.25"/>
    <row r="223" customFormat="1" ht="15.75" x14ac:dyDescent="0.25"/>
    <row r="224" customFormat="1" ht="15.75" x14ac:dyDescent="0.25"/>
    <row r="225" customFormat="1" ht="15.75" x14ac:dyDescent="0.25"/>
    <row r="226" customFormat="1" ht="15.75" x14ac:dyDescent="0.25"/>
    <row r="227" customFormat="1" ht="15.75" x14ac:dyDescent="0.25"/>
    <row r="228" customFormat="1" ht="15.75" x14ac:dyDescent="0.25"/>
    <row r="229" customFormat="1" ht="15.75" x14ac:dyDescent="0.25"/>
    <row r="230" customFormat="1" ht="15.75" x14ac:dyDescent="0.25"/>
    <row r="231" customFormat="1" ht="15.75" x14ac:dyDescent="0.25"/>
    <row r="232" customFormat="1" ht="15.75" x14ac:dyDescent="0.25"/>
    <row r="233" customFormat="1" ht="15.75" x14ac:dyDescent="0.25"/>
    <row r="234" customFormat="1" ht="15.75" x14ac:dyDescent="0.25"/>
    <row r="235" customFormat="1" ht="15.75" x14ac:dyDescent="0.25"/>
    <row r="236" customFormat="1" ht="15.75" x14ac:dyDescent="0.25"/>
    <row r="237" customFormat="1" ht="15.75" x14ac:dyDescent="0.25"/>
    <row r="238" customFormat="1" ht="15.75" x14ac:dyDescent="0.25"/>
    <row r="239" customFormat="1" ht="15.75" x14ac:dyDescent="0.25"/>
    <row r="240" customFormat="1" ht="15.75" x14ac:dyDescent="0.25"/>
    <row r="241" customFormat="1" ht="15.75" x14ac:dyDescent="0.25"/>
    <row r="242" customFormat="1" ht="15.75" x14ac:dyDescent="0.25"/>
    <row r="243" customFormat="1" ht="15.75" x14ac:dyDescent="0.25"/>
    <row r="244" customFormat="1" ht="15.75" x14ac:dyDescent="0.25"/>
    <row r="245" customFormat="1" ht="15.75" x14ac:dyDescent="0.25"/>
    <row r="246" customFormat="1" ht="15.75" x14ac:dyDescent="0.25"/>
    <row r="247" customFormat="1" ht="15.75" x14ac:dyDescent="0.25"/>
    <row r="248" customFormat="1" ht="15.75" x14ac:dyDescent="0.25"/>
    <row r="249" customFormat="1" ht="15.75" x14ac:dyDescent="0.25"/>
    <row r="250" customFormat="1" ht="15.75" x14ac:dyDescent="0.25"/>
    <row r="251" customFormat="1" ht="15.75" x14ac:dyDescent="0.25"/>
    <row r="252" customFormat="1" ht="15.75" x14ac:dyDescent="0.25"/>
    <row r="253" customFormat="1" ht="15.75" x14ac:dyDescent="0.25"/>
    <row r="254" customFormat="1" ht="15.75" x14ac:dyDescent="0.25"/>
    <row r="255" customFormat="1" ht="15.75" x14ac:dyDescent="0.25"/>
    <row r="256" customFormat="1" ht="15.75" x14ac:dyDescent="0.25"/>
    <row r="257" customFormat="1" ht="15.75" x14ac:dyDescent="0.25"/>
    <row r="258" customFormat="1" ht="15.75" x14ac:dyDescent="0.25"/>
    <row r="259" customFormat="1" ht="15.75" x14ac:dyDescent="0.25"/>
    <row r="260" customFormat="1" ht="15.75" x14ac:dyDescent="0.25"/>
    <row r="261" customFormat="1" ht="15.75" x14ac:dyDescent="0.25"/>
    <row r="262" customFormat="1" ht="15.75" x14ac:dyDescent="0.25"/>
    <row r="263" customFormat="1" ht="15.75" x14ac:dyDescent="0.25"/>
    <row r="264" customFormat="1" ht="15.75" x14ac:dyDescent="0.25"/>
    <row r="265" customFormat="1" ht="15.75" x14ac:dyDescent="0.25"/>
    <row r="266" customFormat="1" ht="15.75" x14ac:dyDescent="0.25"/>
    <row r="267" customFormat="1" ht="15.75" x14ac:dyDescent="0.25"/>
    <row r="268" customFormat="1" ht="15.75" x14ac:dyDescent="0.25"/>
    <row r="269" customFormat="1" ht="15.75" x14ac:dyDescent="0.25"/>
    <row r="270" customFormat="1" ht="15.75" x14ac:dyDescent="0.25"/>
    <row r="271" customFormat="1" ht="15.75" x14ac:dyDescent="0.25"/>
    <row r="272" customFormat="1" ht="15.75" x14ac:dyDescent="0.25"/>
    <row r="273" customFormat="1" ht="15.75" x14ac:dyDescent="0.25"/>
    <row r="274" customFormat="1" ht="15.75" x14ac:dyDescent="0.25"/>
    <row r="275" customFormat="1" ht="15.75" x14ac:dyDescent="0.25"/>
    <row r="276" customFormat="1" ht="15.75" x14ac:dyDescent="0.25"/>
    <row r="277" customFormat="1" ht="15.75" x14ac:dyDescent="0.25"/>
    <row r="278" customFormat="1" ht="15.75" x14ac:dyDescent="0.25"/>
    <row r="279" customFormat="1" ht="15.75" x14ac:dyDescent="0.25"/>
    <row r="280" customFormat="1" ht="15.75" x14ac:dyDescent="0.25"/>
    <row r="281" customFormat="1" ht="15.75" x14ac:dyDescent="0.25"/>
    <row r="282" customFormat="1" ht="15.75" x14ac:dyDescent="0.25"/>
    <row r="283" customFormat="1" ht="15.75" x14ac:dyDescent="0.25"/>
    <row r="284" customFormat="1" ht="15.75" x14ac:dyDescent="0.25"/>
    <row r="285" customFormat="1" ht="15.75" x14ac:dyDescent="0.25"/>
    <row r="286" customFormat="1" ht="15.75" x14ac:dyDescent="0.25"/>
    <row r="287" customFormat="1" ht="15.75" x14ac:dyDescent="0.25"/>
    <row r="288" customFormat="1" ht="15.75" x14ac:dyDescent="0.25"/>
    <row r="289" customFormat="1" ht="15.75" x14ac:dyDescent="0.25"/>
    <row r="290" customFormat="1" ht="15.75" x14ac:dyDescent="0.25"/>
    <row r="291" customFormat="1" ht="15.75" x14ac:dyDescent="0.25"/>
    <row r="292" customFormat="1" ht="15.75" x14ac:dyDescent="0.25"/>
    <row r="293" customFormat="1" ht="15.75" x14ac:dyDescent="0.25"/>
    <row r="294" customFormat="1" ht="15.75" x14ac:dyDescent="0.25"/>
    <row r="295" customFormat="1" ht="15.75" x14ac:dyDescent="0.25"/>
    <row r="296" customFormat="1" ht="15.75" x14ac:dyDescent="0.25"/>
    <row r="297" customFormat="1" ht="15.75" x14ac:dyDescent="0.25"/>
    <row r="298" customFormat="1" ht="15.75" x14ac:dyDescent="0.25"/>
    <row r="299" customFormat="1" ht="15.75" x14ac:dyDescent="0.25"/>
    <row r="300" customFormat="1" ht="15.75" x14ac:dyDescent="0.25"/>
    <row r="301" customFormat="1" ht="15.75" x14ac:dyDescent="0.25"/>
    <row r="302" customFormat="1" ht="15.75" x14ac:dyDescent="0.25"/>
    <row r="303" customFormat="1" ht="15.75" x14ac:dyDescent="0.25"/>
    <row r="304" customFormat="1" ht="15.75" x14ac:dyDescent="0.25"/>
    <row r="305" customFormat="1" ht="15.75" x14ac:dyDescent="0.25"/>
    <row r="306" customFormat="1" ht="15.75" x14ac:dyDescent="0.25"/>
    <row r="307" customFormat="1" ht="15.75" x14ac:dyDescent="0.25"/>
    <row r="308" customFormat="1" ht="15.75" x14ac:dyDescent="0.25"/>
    <row r="309" customFormat="1" ht="15.75" x14ac:dyDescent="0.25"/>
    <row r="310" customFormat="1" ht="15.75" x14ac:dyDescent="0.25"/>
    <row r="311" customFormat="1" ht="15.75" x14ac:dyDescent="0.25"/>
    <row r="312" customFormat="1" ht="15.75" x14ac:dyDescent="0.25"/>
    <row r="313" customFormat="1" ht="15.75" x14ac:dyDescent="0.25"/>
    <row r="314" customFormat="1" ht="15.75" x14ac:dyDescent="0.25"/>
    <row r="315" customFormat="1" ht="15.75" x14ac:dyDescent="0.25"/>
    <row r="316" customFormat="1" ht="15.75" x14ac:dyDescent="0.25"/>
    <row r="317" customFormat="1" ht="15.75" x14ac:dyDescent="0.25"/>
    <row r="318" customFormat="1" ht="15.75" x14ac:dyDescent="0.25"/>
    <row r="319" customFormat="1" ht="15.75" x14ac:dyDescent="0.25"/>
    <row r="320" customFormat="1" ht="15.75" x14ac:dyDescent="0.25"/>
    <row r="321" customFormat="1" ht="15.75" x14ac:dyDescent="0.25"/>
    <row r="322" customFormat="1" ht="15.75" x14ac:dyDescent="0.25"/>
    <row r="323" customFormat="1" ht="15.75" x14ac:dyDescent="0.25"/>
    <row r="324" customFormat="1" ht="15.75" x14ac:dyDescent="0.25"/>
    <row r="325" customFormat="1" ht="15.75" x14ac:dyDescent="0.25"/>
    <row r="326" customFormat="1" ht="15.75" x14ac:dyDescent="0.25"/>
    <row r="327" customFormat="1" ht="15.75" x14ac:dyDescent="0.25"/>
    <row r="328" customFormat="1" ht="15.75" x14ac:dyDescent="0.25"/>
    <row r="329" customFormat="1" ht="15.75" x14ac:dyDescent="0.25"/>
    <row r="330" customFormat="1" ht="15.75" x14ac:dyDescent="0.25"/>
    <row r="331" customFormat="1" ht="15.75" x14ac:dyDescent="0.25"/>
    <row r="332" customFormat="1" ht="15.75" x14ac:dyDescent="0.25"/>
    <row r="333" customFormat="1" ht="15.75" x14ac:dyDescent="0.25"/>
    <row r="334" customFormat="1" ht="15.75" x14ac:dyDescent="0.25"/>
    <row r="335" customFormat="1" ht="15.75" x14ac:dyDescent="0.25"/>
    <row r="336" customFormat="1" ht="15.75" x14ac:dyDescent="0.25"/>
    <row r="337" customFormat="1" ht="15.75" x14ac:dyDescent="0.25"/>
    <row r="338" customFormat="1" ht="15.75" x14ac:dyDescent="0.25"/>
    <row r="339" customFormat="1" ht="15.75" x14ac:dyDescent="0.25"/>
    <row r="340" customFormat="1" ht="15.75" x14ac:dyDescent="0.25"/>
    <row r="341" customFormat="1" ht="15.75" x14ac:dyDescent="0.25"/>
    <row r="342" customFormat="1" ht="15.75" x14ac:dyDescent="0.25"/>
    <row r="343" customFormat="1" ht="15.75" x14ac:dyDescent="0.25"/>
    <row r="344" customFormat="1" ht="15.75" x14ac:dyDescent="0.25"/>
    <row r="345" customFormat="1" ht="15.75" x14ac:dyDescent="0.25"/>
    <row r="346" customFormat="1" ht="15.75" x14ac:dyDescent="0.25"/>
    <row r="347" customFormat="1" ht="15.75" x14ac:dyDescent="0.25"/>
    <row r="348" customFormat="1" ht="15.75" x14ac:dyDescent="0.25"/>
    <row r="349" customFormat="1" ht="15.75" x14ac:dyDescent="0.25"/>
    <row r="350" customFormat="1" ht="15.75" x14ac:dyDescent="0.25"/>
    <row r="351" customFormat="1" ht="15.75" x14ac:dyDescent="0.25"/>
    <row r="352" customFormat="1" ht="15.75" x14ac:dyDescent="0.25"/>
    <row r="353" customFormat="1" ht="15.75" x14ac:dyDescent="0.25"/>
    <row r="354" customFormat="1" ht="15.75" x14ac:dyDescent="0.25"/>
    <row r="355" customFormat="1" ht="15.75" x14ac:dyDescent="0.25"/>
    <row r="356" customFormat="1" ht="15.75" x14ac:dyDescent="0.25"/>
    <row r="357" customFormat="1" ht="15.75" x14ac:dyDescent="0.25"/>
    <row r="358" customFormat="1" ht="15.75" x14ac:dyDescent="0.25"/>
    <row r="359" customFormat="1" ht="15.75" x14ac:dyDescent="0.25"/>
    <row r="360" customFormat="1" ht="15.75" x14ac:dyDescent="0.25"/>
    <row r="361" customFormat="1" ht="15.75" x14ac:dyDescent="0.25"/>
    <row r="362" customFormat="1" ht="15.75" x14ac:dyDescent="0.25"/>
    <row r="363" customFormat="1" ht="15.75" x14ac:dyDescent="0.25"/>
    <row r="364" customFormat="1" ht="15.75" x14ac:dyDescent="0.25"/>
    <row r="365" customFormat="1" ht="15.75" x14ac:dyDescent="0.25"/>
    <row r="366" customFormat="1" ht="15.75" x14ac:dyDescent="0.25"/>
    <row r="367" customFormat="1" ht="15.75" x14ac:dyDescent="0.25"/>
    <row r="368" customFormat="1" ht="15.75" x14ac:dyDescent="0.25"/>
    <row r="369" customFormat="1" ht="15.75" x14ac:dyDescent="0.25"/>
    <row r="370" customFormat="1" ht="15.75" x14ac:dyDescent="0.25"/>
    <row r="371" customFormat="1" ht="15.75" x14ac:dyDescent="0.25"/>
    <row r="372" customFormat="1" ht="15.75" x14ac:dyDescent="0.25"/>
    <row r="373" customFormat="1" ht="15.75" x14ac:dyDescent="0.25"/>
    <row r="374" customFormat="1" ht="15.75" x14ac:dyDescent="0.25"/>
    <row r="375" customFormat="1" ht="15.75" x14ac:dyDescent="0.25"/>
    <row r="376" customFormat="1" ht="15.75" x14ac:dyDescent="0.25"/>
    <row r="377" customFormat="1" ht="15.75" x14ac:dyDescent="0.25"/>
    <row r="378" customFormat="1" ht="15.75" x14ac:dyDescent="0.25"/>
    <row r="379" customFormat="1" ht="15.75" x14ac:dyDescent="0.25"/>
    <row r="380" customFormat="1" ht="15.75" x14ac:dyDescent="0.25"/>
    <row r="381" customFormat="1" ht="15.75" x14ac:dyDescent="0.25"/>
    <row r="382" customFormat="1" ht="15.75" x14ac:dyDescent="0.25"/>
    <row r="383" customFormat="1" ht="15.75" x14ac:dyDescent="0.25"/>
    <row r="384" customFormat="1" ht="15.75" x14ac:dyDescent="0.25"/>
    <row r="385" customFormat="1" ht="15.75" x14ac:dyDescent="0.25"/>
    <row r="386" customFormat="1" ht="15.75" x14ac:dyDescent="0.25"/>
    <row r="387" customFormat="1" ht="15.75" x14ac:dyDescent="0.25"/>
    <row r="388" customFormat="1" ht="15.75" x14ac:dyDescent="0.25"/>
    <row r="389" customFormat="1" ht="15.75" x14ac:dyDescent="0.25"/>
    <row r="390" customFormat="1" ht="15.75" x14ac:dyDescent="0.25"/>
    <row r="391" customFormat="1" ht="15.75" x14ac:dyDescent="0.25"/>
    <row r="392" customFormat="1" ht="15.75" x14ac:dyDescent="0.25"/>
    <row r="393" customFormat="1" ht="15.75" x14ac:dyDescent="0.25"/>
    <row r="394" customFormat="1" ht="15.75" x14ac:dyDescent="0.25"/>
    <row r="395" customFormat="1" ht="15.75" x14ac:dyDescent="0.25"/>
    <row r="396" customFormat="1" ht="15.75" x14ac:dyDescent="0.25"/>
    <row r="397" customFormat="1" ht="15.75" x14ac:dyDescent="0.25"/>
    <row r="398" customFormat="1" ht="15.75" x14ac:dyDescent="0.25"/>
    <row r="399" customFormat="1" ht="15.75" x14ac:dyDescent="0.25"/>
    <row r="400" customFormat="1" ht="15.75" x14ac:dyDescent="0.25"/>
    <row r="401" customFormat="1" ht="15.75" x14ac:dyDescent="0.25"/>
    <row r="402" customFormat="1" ht="15.75" x14ac:dyDescent="0.25"/>
    <row r="403" customFormat="1" ht="15.75" x14ac:dyDescent="0.25"/>
    <row r="404" customFormat="1" ht="15.75" x14ac:dyDescent="0.25"/>
    <row r="405" customFormat="1" ht="15.75" x14ac:dyDescent="0.25"/>
    <row r="406" customFormat="1" ht="15.75" x14ac:dyDescent="0.25"/>
    <row r="407" customFormat="1" ht="15.75" x14ac:dyDescent="0.25"/>
    <row r="408" customFormat="1" ht="15.75" x14ac:dyDescent="0.25"/>
    <row r="409" customFormat="1" ht="15.75" x14ac:dyDescent="0.25"/>
    <row r="410" customFormat="1" ht="15.75" x14ac:dyDescent="0.25"/>
    <row r="411" customFormat="1" ht="15.75" x14ac:dyDescent="0.25"/>
    <row r="412" customFormat="1" ht="15.75" x14ac:dyDescent="0.25"/>
    <row r="413" customFormat="1" ht="15.75" x14ac:dyDescent="0.25"/>
    <row r="414" customFormat="1" ht="15.75" x14ac:dyDescent="0.25"/>
    <row r="415" customFormat="1" ht="15.75" x14ac:dyDescent="0.25"/>
    <row r="416" customFormat="1" ht="15.75" x14ac:dyDescent="0.25"/>
    <row r="417" customFormat="1" ht="15.75" x14ac:dyDescent="0.25"/>
    <row r="418" customFormat="1" ht="15.75" x14ac:dyDescent="0.25"/>
    <row r="419" customFormat="1" ht="15.75" x14ac:dyDescent="0.25"/>
    <row r="420" customFormat="1" ht="15.75" x14ac:dyDescent="0.25"/>
    <row r="421" customFormat="1" ht="15.75" x14ac:dyDescent="0.25"/>
    <row r="422" customFormat="1" ht="15.75" x14ac:dyDescent="0.25"/>
    <row r="423" customFormat="1" ht="15.75" x14ac:dyDescent="0.25"/>
    <row r="424" customFormat="1" ht="15.75" x14ac:dyDescent="0.25"/>
    <row r="425" customFormat="1" ht="15.75" x14ac:dyDescent="0.25"/>
    <row r="426" customFormat="1" ht="15.75" x14ac:dyDescent="0.25"/>
    <row r="427" customFormat="1" ht="15.75" x14ac:dyDescent="0.25"/>
    <row r="428" customFormat="1" ht="15.75" x14ac:dyDescent="0.25"/>
    <row r="429" customFormat="1" ht="15.75" x14ac:dyDescent="0.25"/>
    <row r="430" customFormat="1" ht="15.75" x14ac:dyDescent="0.25"/>
    <row r="431" customFormat="1" ht="15.75" x14ac:dyDescent="0.25"/>
    <row r="432" customFormat="1" ht="15.75" x14ac:dyDescent="0.25"/>
    <row r="433" customFormat="1" ht="15.75" x14ac:dyDescent="0.25"/>
    <row r="434" customFormat="1" ht="15.75" x14ac:dyDescent="0.25"/>
    <row r="435" customFormat="1" ht="15.75" x14ac:dyDescent="0.25"/>
    <row r="436" customFormat="1" ht="15.75" x14ac:dyDescent="0.25"/>
    <row r="437" customFormat="1" ht="15.75" x14ac:dyDescent="0.25"/>
    <row r="438" customFormat="1" ht="15.75" x14ac:dyDescent="0.25"/>
    <row r="439" customFormat="1" ht="15.75" x14ac:dyDescent="0.25"/>
    <row r="440" customFormat="1" ht="15.75" x14ac:dyDescent="0.25"/>
    <row r="441" customFormat="1" ht="15.75" x14ac:dyDescent="0.25"/>
    <row r="442" customFormat="1" ht="15.75" x14ac:dyDescent="0.25"/>
    <row r="443" customFormat="1" ht="15.75" x14ac:dyDescent="0.25"/>
    <row r="444" customFormat="1" ht="15.75" x14ac:dyDescent="0.25"/>
    <row r="445" customFormat="1" ht="15.75" x14ac:dyDescent="0.25"/>
    <row r="446" customFormat="1" ht="15.75" x14ac:dyDescent="0.25"/>
    <row r="447" customFormat="1" ht="15.75" x14ac:dyDescent="0.25"/>
    <row r="448" customFormat="1" ht="15.75" x14ac:dyDescent="0.25"/>
    <row r="449" customFormat="1" ht="15.75" x14ac:dyDescent="0.25"/>
    <row r="450" customFormat="1" ht="15.75" x14ac:dyDescent="0.25"/>
    <row r="451" customFormat="1" ht="15.75" x14ac:dyDescent="0.25"/>
    <row r="452" customFormat="1" ht="15.75" x14ac:dyDescent="0.25"/>
    <row r="453" customFormat="1" ht="15.75" x14ac:dyDescent="0.25"/>
    <row r="454" customFormat="1" ht="15.75" x14ac:dyDescent="0.25"/>
    <row r="455" customFormat="1" ht="15.75" x14ac:dyDescent="0.25"/>
    <row r="456" customFormat="1" ht="15.75" x14ac:dyDescent="0.25"/>
    <row r="457" customFormat="1" ht="15.75" x14ac:dyDescent="0.25"/>
    <row r="458" customFormat="1" ht="15.75" x14ac:dyDescent="0.25"/>
    <row r="459" customFormat="1" ht="15.75" x14ac:dyDescent="0.25"/>
    <row r="460" customFormat="1" ht="15.75" x14ac:dyDescent="0.25"/>
    <row r="461" customFormat="1" ht="15.75" x14ac:dyDescent="0.25"/>
    <row r="462" customFormat="1" ht="15.75" x14ac:dyDescent="0.25"/>
    <row r="463" customFormat="1" ht="15.75" x14ac:dyDescent="0.25"/>
    <row r="464" customFormat="1" ht="15.75" x14ac:dyDescent="0.25"/>
    <row r="465" customFormat="1" ht="15.75" x14ac:dyDescent="0.25"/>
    <row r="466" customFormat="1" ht="15.75" x14ac:dyDescent="0.25"/>
    <row r="467" customFormat="1" ht="15.75" x14ac:dyDescent="0.25"/>
    <row r="468" customFormat="1" ht="15.75" x14ac:dyDescent="0.25"/>
    <row r="469" customFormat="1" ht="15.75" x14ac:dyDescent="0.25"/>
    <row r="470" customFormat="1" ht="15.75" x14ac:dyDescent="0.25"/>
    <row r="471" customFormat="1" ht="15.75" x14ac:dyDescent="0.25"/>
    <row r="472" customFormat="1" ht="15.75" x14ac:dyDescent="0.25"/>
    <row r="473" customFormat="1" ht="15.75" x14ac:dyDescent="0.25"/>
    <row r="474" customFormat="1" ht="15.75" x14ac:dyDescent="0.25"/>
    <row r="475" customFormat="1" ht="15.75" x14ac:dyDescent="0.25"/>
    <row r="476" customFormat="1" ht="15.75" x14ac:dyDescent="0.25"/>
    <row r="477" customFormat="1" ht="15.75" x14ac:dyDescent="0.25"/>
    <row r="478" customFormat="1" ht="15.75" x14ac:dyDescent="0.25"/>
    <row r="479" customFormat="1" ht="15.75" x14ac:dyDescent="0.25"/>
    <row r="480" customFormat="1" ht="15.75" x14ac:dyDescent="0.25"/>
    <row r="481" customFormat="1" ht="15.75" x14ac:dyDescent="0.25"/>
    <row r="482" customFormat="1" ht="15.75" x14ac:dyDescent="0.25"/>
    <row r="483" customFormat="1" ht="15.75" x14ac:dyDescent="0.25"/>
    <row r="484" customFormat="1" ht="15.75" x14ac:dyDescent="0.25"/>
    <row r="485" customFormat="1" ht="15.75" x14ac:dyDescent="0.25"/>
    <row r="486" customFormat="1" ht="15.75" x14ac:dyDescent="0.25"/>
    <row r="487" customFormat="1" ht="15.75" x14ac:dyDescent="0.25"/>
    <row r="488" customFormat="1" ht="15.75" x14ac:dyDescent="0.25"/>
    <row r="489" customFormat="1" ht="15.75" x14ac:dyDescent="0.25"/>
    <row r="490" customFormat="1" ht="15.75" x14ac:dyDescent="0.25"/>
    <row r="491" customFormat="1" ht="15.75" x14ac:dyDescent="0.25"/>
    <row r="492" customFormat="1" ht="15.75" x14ac:dyDescent="0.25"/>
    <row r="493" customFormat="1" ht="15.75" x14ac:dyDescent="0.25"/>
    <row r="494" customFormat="1" ht="15.75" x14ac:dyDescent="0.25"/>
    <row r="495" customFormat="1" ht="15.75" x14ac:dyDescent="0.25"/>
    <row r="496" customFormat="1" ht="15.75" x14ac:dyDescent="0.25"/>
    <row r="497" customFormat="1" ht="15.75" x14ac:dyDescent="0.25"/>
    <row r="498" customFormat="1" ht="15.75" x14ac:dyDescent="0.25"/>
    <row r="499" customFormat="1" ht="15.75" x14ac:dyDescent="0.25"/>
    <row r="500" customFormat="1" ht="15.75" x14ac:dyDescent="0.25"/>
    <row r="501" customFormat="1" ht="15.75" x14ac:dyDescent="0.25"/>
    <row r="502" customFormat="1" ht="15.75" x14ac:dyDescent="0.25"/>
    <row r="503" customFormat="1" ht="15.75" x14ac:dyDescent="0.25"/>
    <row r="504" customFormat="1" ht="15.75" x14ac:dyDescent="0.25"/>
    <row r="505" customFormat="1" ht="15.75" x14ac:dyDescent="0.25"/>
    <row r="506" customFormat="1" ht="15.75" x14ac:dyDescent="0.25"/>
    <row r="507" customFormat="1" ht="15.75" x14ac:dyDescent="0.25"/>
    <row r="508" customFormat="1" ht="15.75" x14ac:dyDescent="0.25"/>
    <row r="509" customFormat="1" ht="15.75" x14ac:dyDescent="0.25"/>
    <row r="510" customFormat="1" ht="15.75" x14ac:dyDescent="0.25"/>
    <row r="511" customFormat="1" ht="15.75" x14ac:dyDescent="0.25"/>
    <row r="512" customFormat="1" ht="15.75" x14ac:dyDescent="0.25"/>
    <row r="513" customFormat="1" ht="15.75" x14ac:dyDescent="0.25"/>
    <row r="514" customFormat="1" ht="15.75" x14ac:dyDescent="0.25"/>
    <row r="515" customFormat="1" ht="15.75" x14ac:dyDescent="0.25"/>
    <row r="516" customFormat="1" ht="15.75" x14ac:dyDescent="0.25"/>
    <row r="517" customFormat="1" ht="15.75" x14ac:dyDescent="0.25"/>
    <row r="518" customFormat="1" ht="15.75" x14ac:dyDescent="0.25"/>
    <row r="519" customFormat="1" ht="15.75" x14ac:dyDescent="0.25"/>
    <row r="520" customFormat="1" ht="15.75" x14ac:dyDescent="0.25"/>
    <row r="521" customFormat="1" ht="15.75" x14ac:dyDescent="0.25"/>
    <row r="522" customFormat="1" ht="15.75" x14ac:dyDescent="0.25"/>
    <row r="523" customFormat="1" ht="15.75" x14ac:dyDescent="0.25"/>
    <row r="524" customFormat="1" ht="15.75" x14ac:dyDescent="0.25"/>
    <row r="525" customFormat="1" ht="15.75" x14ac:dyDescent="0.25"/>
    <row r="526" customFormat="1" ht="15.75" x14ac:dyDescent="0.25"/>
    <row r="527" customFormat="1" ht="15.75" x14ac:dyDescent="0.25"/>
    <row r="528" customFormat="1" ht="15.75" x14ac:dyDescent="0.25"/>
    <row r="529" customFormat="1" ht="15.75" x14ac:dyDescent="0.25"/>
    <row r="530" customFormat="1" ht="15.75" x14ac:dyDescent="0.25"/>
    <row r="531" customFormat="1" ht="15.75" x14ac:dyDescent="0.25"/>
    <row r="532" customFormat="1" ht="15.75" x14ac:dyDescent="0.25"/>
    <row r="533" customFormat="1" ht="15.75" x14ac:dyDescent="0.25"/>
    <row r="534" customFormat="1" ht="15.75" x14ac:dyDescent="0.25"/>
    <row r="535" customFormat="1" ht="15.75" x14ac:dyDescent="0.25"/>
    <row r="536" customFormat="1" ht="15.75" x14ac:dyDescent="0.25"/>
    <row r="537" customFormat="1" ht="15.75" x14ac:dyDescent="0.25"/>
    <row r="538" customFormat="1" ht="15.75" x14ac:dyDescent="0.25"/>
    <row r="539" customFormat="1" ht="15.75" x14ac:dyDescent="0.25"/>
    <row r="540" customFormat="1" ht="15.75" x14ac:dyDescent="0.25"/>
    <row r="541" customFormat="1" ht="15.75" x14ac:dyDescent="0.25"/>
    <row r="542" customFormat="1" ht="15.75" x14ac:dyDescent="0.25"/>
    <row r="543" customFormat="1" ht="15.75" x14ac:dyDescent="0.25"/>
    <row r="544" customFormat="1" ht="15.75" x14ac:dyDescent="0.25"/>
    <row r="545" customFormat="1" ht="15.75" x14ac:dyDescent="0.25"/>
    <row r="546" customFormat="1" ht="15.75" x14ac:dyDescent="0.25"/>
    <row r="547" customFormat="1" ht="15.75" x14ac:dyDescent="0.25"/>
    <row r="548" customFormat="1" ht="15.75" x14ac:dyDescent="0.25"/>
    <row r="549" customFormat="1" ht="15.75" x14ac:dyDescent="0.25"/>
    <row r="550" customFormat="1" ht="15.75" x14ac:dyDescent="0.25"/>
    <row r="551" customFormat="1" ht="15.75" x14ac:dyDescent="0.25"/>
    <row r="552" customFormat="1" ht="15.75" x14ac:dyDescent="0.25"/>
    <row r="553" customFormat="1" ht="15.75" x14ac:dyDescent="0.25"/>
    <row r="554" customFormat="1" ht="15.75" x14ac:dyDescent="0.25"/>
    <row r="555" customFormat="1" ht="15.75" x14ac:dyDescent="0.25"/>
    <row r="556" customFormat="1" ht="15.75" x14ac:dyDescent="0.25"/>
    <row r="557" customFormat="1" ht="15.75" x14ac:dyDescent="0.25"/>
    <row r="558" customFormat="1" ht="15.75" x14ac:dyDescent="0.25"/>
    <row r="559" customFormat="1" ht="15.75" x14ac:dyDescent="0.25"/>
    <row r="560" customFormat="1" ht="15.75" x14ac:dyDescent="0.25"/>
    <row r="561" customFormat="1" ht="15.75" x14ac:dyDescent="0.25"/>
    <row r="562" customFormat="1" ht="15.75" x14ac:dyDescent="0.25"/>
    <row r="563" customFormat="1" ht="15.75" x14ac:dyDescent="0.25"/>
    <row r="564" customFormat="1" ht="15.75" x14ac:dyDescent="0.25"/>
    <row r="565" customFormat="1" ht="15.75" x14ac:dyDescent="0.25"/>
    <row r="566" customFormat="1" ht="15.75" x14ac:dyDescent="0.25"/>
    <row r="567" customFormat="1" ht="15.75" x14ac:dyDescent="0.25"/>
    <row r="568" customFormat="1" ht="15.75" x14ac:dyDescent="0.25"/>
    <row r="569" customFormat="1" ht="15.75" x14ac:dyDescent="0.25"/>
    <row r="570" customFormat="1" ht="15.75" x14ac:dyDescent="0.25"/>
    <row r="571" customFormat="1" ht="15.75" x14ac:dyDescent="0.25"/>
    <row r="572" customFormat="1" ht="15.75" x14ac:dyDescent="0.25"/>
    <row r="573" customFormat="1" ht="15.75" x14ac:dyDescent="0.25"/>
    <row r="574" customFormat="1" ht="15.75" x14ac:dyDescent="0.25"/>
    <row r="575" customFormat="1" ht="15.75" x14ac:dyDescent="0.25"/>
    <row r="576" customFormat="1" ht="15.75" x14ac:dyDescent="0.25"/>
    <row r="577" customFormat="1" ht="15.75" x14ac:dyDescent="0.25"/>
    <row r="578" customFormat="1" ht="15.75" x14ac:dyDescent="0.25"/>
    <row r="579" customFormat="1" ht="15.75" x14ac:dyDescent="0.25"/>
    <row r="580" customFormat="1" ht="15.75" x14ac:dyDescent="0.25"/>
    <row r="581" customFormat="1" ht="15.75" x14ac:dyDescent="0.25"/>
    <row r="582" customFormat="1" ht="15.75" x14ac:dyDescent="0.25"/>
    <row r="583" customFormat="1" ht="15.75" x14ac:dyDescent="0.25"/>
    <row r="584" customFormat="1" ht="15.75" x14ac:dyDescent="0.25"/>
    <row r="585" customFormat="1" ht="15.75" x14ac:dyDescent="0.25"/>
    <row r="586" customFormat="1" ht="15.75" x14ac:dyDescent="0.25"/>
    <row r="587" customFormat="1" ht="15.75" x14ac:dyDescent="0.25"/>
    <row r="588" customFormat="1" ht="15.75" x14ac:dyDescent="0.25"/>
    <row r="589" customFormat="1" ht="15.75" x14ac:dyDescent="0.25"/>
    <row r="590" customFormat="1" ht="15.75" x14ac:dyDescent="0.25"/>
    <row r="591" customFormat="1" ht="15.75" x14ac:dyDescent="0.25"/>
    <row r="592" customFormat="1" ht="15.75" x14ac:dyDescent="0.25"/>
    <row r="593" customFormat="1" ht="15.75" x14ac:dyDescent="0.25"/>
    <row r="594" customFormat="1" ht="15.75" x14ac:dyDescent="0.25"/>
    <row r="595" customFormat="1" ht="15.75" x14ac:dyDescent="0.25"/>
    <row r="596" customFormat="1" ht="15.75" x14ac:dyDescent="0.25"/>
    <row r="597" customFormat="1" ht="15.75" x14ac:dyDescent="0.25"/>
    <row r="598" customFormat="1" ht="15.75" x14ac:dyDescent="0.25"/>
    <row r="599" customFormat="1" ht="15.75" x14ac:dyDescent="0.25"/>
    <row r="600" customFormat="1" ht="15.75" x14ac:dyDescent="0.25"/>
    <row r="601" customFormat="1" ht="15.75" x14ac:dyDescent="0.25"/>
    <row r="602" customFormat="1" ht="15.75" x14ac:dyDescent="0.25"/>
    <row r="603" customFormat="1" ht="15.75" x14ac:dyDescent="0.25"/>
    <row r="604" customFormat="1" ht="15.75" x14ac:dyDescent="0.25"/>
    <row r="605" customFormat="1" ht="15.75" x14ac:dyDescent="0.25"/>
    <row r="606" customFormat="1" ht="15.75" x14ac:dyDescent="0.25"/>
    <row r="607" customFormat="1" ht="15.75" x14ac:dyDescent="0.25"/>
    <row r="608" customFormat="1" ht="15.75" x14ac:dyDescent="0.25"/>
    <row r="609" customFormat="1" ht="15.75" x14ac:dyDescent="0.25"/>
    <row r="610" customFormat="1" ht="15.75" x14ac:dyDescent="0.25"/>
    <row r="611" customFormat="1" ht="15.75" x14ac:dyDescent="0.25"/>
    <row r="612" customFormat="1" ht="15.75" x14ac:dyDescent="0.25"/>
    <row r="613" customFormat="1" ht="15.75" x14ac:dyDescent="0.25"/>
    <row r="614" customFormat="1" ht="15.75" x14ac:dyDescent="0.25"/>
    <row r="615" customFormat="1" ht="15.75" x14ac:dyDescent="0.25"/>
    <row r="616" customFormat="1" ht="15.75" x14ac:dyDescent="0.25"/>
    <row r="617" customFormat="1" ht="15.75" x14ac:dyDescent="0.25"/>
    <row r="618" customFormat="1" ht="15.75" x14ac:dyDescent="0.25"/>
    <row r="619" customFormat="1" ht="15.75" x14ac:dyDescent="0.25"/>
    <row r="620" customFormat="1" ht="15.75" x14ac:dyDescent="0.25"/>
    <row r="621" customFormat="1" ht="15.75" x14ac:dyDescent="0.25"/>
    <row r="622" customFormat="1" ht="15.75" x14ac:dyDescent="0.25"/>
    <row r="623" customFormat="1" ht="15.75" x14ac:dyDescent="0.25"/>
    <row r="624" customFormat="1" ht="15.75" x14ac:dyDescent="0.25"/>
    <row r="625" customFormat="1" ht="15.75" x14ac:dyDescent="0.25"/>
    <row r="626" customFormat="1" ht="15.75" x14ac:dyDescent="0.25"/>
    <row r="627" customFormat="1" ht="15.75" x14ac:dyDescent="0.25"/>
    <row r="628" customFormat="1" ht="15.75" x14ac:dyDescent="0.25"/>
    <row r="629" customFormat="1" ht="15.75" x14ac:dyDescent="0.25"/>
    <row r="630" customFormat="1" ht="15.75" x14ac:dyDescent="0.25"/>
    <row r="631" customFormat="1" ht="15.75" x14ac:dyDescent="0.25"/>
    <row r="632" customFormat="1" ht="15.75" x14ac:dyDescent="0.25"/>
    <row r="633" customFormat="1" ht="15.75" x14ac:dyDescent="0.25"/>
    <row r="634" customFormat="1" ht="15.75" x14ac:dyDescent="0.25"/>
    <row r="635" customFormat="1" ht="15.75" x14ac:dyDescent="0.25"/>
    <row r="636" customFormat="1" ht="15.75" x14ac:dyDescent="0.25"/>
    <row r="637" customFormat="1" ht="15.75" x14ac:dyDescent="0.25"/>
    <row r="638" customFormat="1" ht="15.75" x14ac:dyDescent="0.25"/>
    <row r="639" customFormat="1" ht="15.75" x14ac:dyDescent="0.25"/>
    <row r="640" customFormat="1" ht="15.75" x14ac:dyDescent="0.25"/>
    <row r="641" customFormat="1" ht="15.75" x14ac:dyDescent="0.25"/>
    <row r="642" customFormat="1" ht="15.75" x14ac:dyDescent="0.25"/>
    <row r="643" customFormat="1" ht="15.75" x14ac:dyDescent="0.25"/>
    <row r="644" customFormat="1" ht="15.75" x14ac:dyDescent="0.25"/>
    <row r="645" customFormat="1" ht="15.75" x14ac:dyDescent="0.25"/>
    <row r="646" customFormat="1" ht="15.75" x14ac:dyDescent="0.25"/>
    <row r="647" customFormat="1" ht="15.75" x14ac:dyDescent="0.25"/>
    <row r="648" customFormat="1" ht="15.75" x14ac:dyDescent="0.25"/>
    <row r="649" customFormat="1" ht="15.75" x14ac:dyDescent="0.25"/>
    <row r="650" customFormat="1" ht="15.75" x14ac:dyDescent="0.25"/>
    <row r="651" customFormat="1" ht="15.75" x14ac:dyDescent="0.25"/>
    <row r="652" customFormat="1" ht="15.75" x14ac:dyDescent="0.25"/>
    <row r="653" customFormat="1" ht="15.75" x14ac:dyDescent="0.25"/>
    <row r="654" customFormat="1" ht="15.75" x14ac:dyDescent="0.25"/>
    <row r="655" customFormat="1" ht="15.75" x14ac:dyDescent="0.25"/>
    <row r="656" customFormat="1" ht="15.75" x14ac:dyDescent="0.25"/>
    <row r="657" customFormat="1" ht="15.75" x14ac:dyDescent="0.25"/>
    <row r="658" customFormat="1" ht="15.75" x14ac:dyDescent="0.25"/>
    <row r="659" customFormat="1" ht="15.75" x14ac:dyDescent="0.25"/>
    <row r="660" customFormat="1" ht="15.75" x14ac:dyDescent="0.25"/>
    <row r="661" customFormat="1" ht="15.75" x14ac:dyDescent="0.25"/>
    <row r="662" customFormat="1" ht="15.75" x14ac:dyDescent="0.25"/>
    <row r="663" customFormat="1" ht="15.75" x14ac:dyDescent="0.25"/>
    <row r="664" customFormat="1" ht="15.75" x14ac:dyDescent="0.25"/>
    <row r="665" customFormat="1" ht="15.75" x14ac:dyDescent="0.25"/>
    <row r="666" customFormat="1" ht="15.75" x14ac:dyDescent="0.25"/>
    <row r="667" customFormat="1" ht="15.75" x14ac:dyDescent="0.25"/>
    <row r="668" customFormat="1" ht="15.75" x14ac:dyDescent="0.25"/>
    <row r="669" customFormat="1" ht="15.75" x14ac:dyDescent="0.25"/>
    <row r="670" customFormat="1" ht="15.75" x14ac:dyDescent="0.25"/>
    <row r="671" customFormat="1" ht="15.75" x14ac:dyDescent="0.25"/>
    <row r="672" customFormat="1" ht="15.75" x14ac:dyDescent="0.25"/>
    <row r="673" customFormat="1" ht="15.75" x14ac:dyDescent="0.25"/>
    <row r="674" customFormat="1" ht="15.75" x14ac:dyDescent="0.25"/>
    <row r="675" customFormat="1" ht="15.75" x14ac:dyDescent="0.25"/>
    <row r="676" customFormat="1" ht="15.75" x14ac:dyDescent="0.25"/>
    <row r="677" customFormat="1" ht="15.75" x14ac:dyDescent="0.25"/>
    <row r="678" customFormat="1" ht="15.75" x14ac:dyDescent="0.25"/>
    <row r="679" customFormat="1" ht="15.75" x14ac:dyDescent="0.25"/>
    <row r="680" customFormat="1" ht="15.75" x14ac:dyDescent="0.25"/>
    <row r="681" customFormat="1" ht="15.75" x14ac:dyDescent="0.25"/>
    <row r="682" customFormat="1" ht="15.75" x14ac:dyDescent="0.25"/>
    <row r="683" customFormat="1" ht="15.75" x14ac:dyDescent="0.25"/>
    <row r="684" customFormat="1" ht="15.75" x14ac:dyDescent="0.25"/>
    <row r="685" customFormat="1" ht="15.75" x14ac:dyDescent="0.25"/>
    <row r="686" customFormat="1" ht="15.75" x14ac:dyDescent="0.25"/>
    <row r="687" customFormat="1" ht="15.75" x14ac:dyDescent="0.25"/>
    <row r="688" customFormat="1" ht="15.75" x14ac:dyDescent="0.25"/>
    <row r="689" customFormat="1" ht="15.75" x14ac:dyDescent="0.25"/>
    <row r="690" customFormat="1" ht="15.75" x14ac:dyDescent="0.25"/>
    <row r="691" customFormat="1" ht="15.75" x14ac:dyDescent="0.25"/>
    <row r="692" customFormat="1" ht="15.75" x14ac:dyDescent="0.25"/>
    <row r="693" customFormat="1" ht="15.75" x14ac:dyDescent="0.25"/>
    <row r="694" customFormat="1" ht="15.75" x14ac:dyDescent="0.25"/>
    <row r="695" customFormat="1" ht="15.75" x14ac:dyDescent="0.25"/>
    <row r="696" customFormat="1" ht="15.75" x14ac:dyDescent="0.25"/>
    <row r="697" customFormat="1" ht="15.75" x14ac:dyDescent="0.25"/>
    <row r="698" customFormat="1" ht="15.75" x14ac:dyDescent="0.25"/>
    <row r="699" customFormat="1" ht="15.75" x14ac:dyDescent="0.25"/>
    <row r="700" customFormat="1" ht="15.75" x14ac:dyDescent="0.25"/>
    <row r="701" customFormat="1" ht="15.75" x14ac:dyDescent="0.25"/>
    <row r="702" customFormat="1" ht="15.75" x14ac:dyDescent="0.25"/>
    <row r="703" customFormat="1" ht="15.75" x14ac:dyDescent="0.25"/>
    <row r="704" customFormat="1" ht="15.75" x14ac:dyDescent="0.25"/>
    <row r="705" customFormat="1" ht="15.75" x14ac:dyDescent="0.25"/>
    <row r="706" customFormat="1" ht="15.75" x14ac:dyDescent="0.25"/>
    <row r="707" customFormat="1" ht="15.75" x14ac:dyDescent="0.25"/>
    <row r="708" customFormat="1" ht="15.75" x14ac:dyDescent="0.25"/>
    <row r="709" customFormat="1" ht="15.75" x14ac:dyDescent="0.25"/>
    <row r="710" customFormat="1" ht="15.75" x14ac:dyDescent="0.25"/>
    <row r="711" customFormat="1" ht="15.75" x14ac:dyDescent="0.25"/>
    <row r="712" customFormat="1" ht="15.75" x14ac:dyDescent="0.25"/>
    <row r="713" customFormat="1" ht="15.75" x14ac:dyDescent="0.25"/>
    <row r="714" customFormat="1" ht="15.75" x14ac:dyDescent="0.25"/>
    <row r="715" customFormat="1" ht="15.75" x14ac:dyDescent="0.25"/>
    <row r="716" customFormat="1" ht="15.75" x14ac:dyDescent="0.25"/>
    <row r="717" customFormat="1" ht="15.75" x14ac:dyDescent="0.25"/>
    <row r="718" customFormat="1" ht="15.75" x14ac:dyDescent="0.25"/>
    <row r="719" customFormat="1" ht="15.75" x14ac:dyDescent="0.25"/>
    <row r="720" customFormat="1" ht="15.75" x14ac:dyDescent="0.25"/>
    <row r="721" customFormat="1" ht="15.75" x14ac:dyDescent="0.25"/>
    <row r="722" customFormat="1" ht="15.75" x14ac:dyDescent="0.25"/>
    <row r="723" customFormat="1" ht="15.75" x14ac:dyDescent="0.25"/>
    <row r="724" customFormat="1" ht="15.75" x14ac:dyDescent="0.25"/>
    <row r="725" customFormat="1" ht="15.75" x14ac:dyDescent="0.25"/>
    <row r="726" customFormat="1" ht="15.75" x14ac:dyDescent="0.25"/>
    <row r="727" customFormat="1" ht="15.75" x14ac:dyDescent="0.25"/>
    <row r="728" customFormat="1" ht="15.75" x14ac:dyDescent="0.25"/>
    <row r="729" customFormat="1" ht="15.75" x14ac:dyDescent="0.25"/>
    <row r="730" customFormat="1" ht="15.75" x14ac:dyDescent="0.25"/>
    <row r="731" customFormat="1" ht="15.75" x14ac:dyDescent="0.25"/>
    <row r="732" customFormat="1" ht="15.75" x14ac:dyDescent="0.25"/>
    <row r="733" customFormat="1" ht="15.75" x14ac:dyDescent="0.25"/>
    <row r="734" customFormat="1" ht="15.75" x14ac:dyDescent="0.25"/>
    <row r="735" customFormat="1" ht="15.75" x14ac:dyDescent="0.25"/>
    <row r="736" customFormat="1" ht="15.75" x14ac:dyDescent="0.25"/>
    <row r="737" customFormat="1" ht="15.75" x14ac:dyDescent="0.25"/>
    <row r="738" customFormat="1" ht="15.75" x14ac:dyDescent="0.25"/>
    <row r="739" customFormat="1" ht="15.75" x14ac:dyDescent="0.25"/>
    <row r="740" customFormat="1" ht="15.75" x14ac:dyDescent="0.25"/>
    <row r="741" customFormat="1" ht="15.75" x14ac:dyDescent="0.25"/>
    <row r="742" customFormat="1" ht="15.75" x14ac:dyDescent="0.25"/>
    <row r="743" customFormat="1" ht="15.75" x14ac:dyDescent="0.25"/>
    <row r="744" customFormat="1" ht="15.75" x14ac:dyDescent="0.25"/>
    <row r="745" customFormat="1" ht="15.75" x14ac:dyDescent="0.25"/>
    <row r="746" customFormat="1" ht="15.75" x14ac:dyDescent="0.25"/>
    <row r="747" customFormat="1" ht="15.75" x14ac:dyDescent="0.25"/>
    <row r="748" customFormat="1" ht="15.75" x14ac:dyDescent="0.25"/>
    <row r="749" customFormat="1" ht="15.75" x14ac:dyDescent="0.25"/>
    <row r="750" customFormat="1" ht="15.75" x14ac:dyDescent="0.25"/>
    <row r="751" customFormat="1" ht="15.75" x14ac:dyDescent="0.25"/>
    <row r="752" customFormat="1" ht="15.75" x14ac:dyDescent="0.25"/>
    <row r="753" customFormat="1" ht="15.75" x14ac:dyDescent="0.25"/>
    <row r="754" customFormat="1" ht="15.75" x14ac:dyDescent="0.25"/>
    <row r="755" customFormat="1" ht="15.75" x14ac:dyDescent="0.25"/>
    <row r="756" customFormat="1" ht="15.75" x14ac:dyDescent="0.25"/>
    <row r="757" customFormat="1" ht="15.75" x14ac:dyDescent="0.25"/>
    <row r="758" customFormat="1" ht="15.75" x14ac:dyDescent="0.25"/>
    <row r="759" customFormat="1" ht="15.75" x14ac:dyDescent="0.25"/>
    <row r="760" customFormat="1" ht="15.75" x14ac:dyDescent="0.25"/>
    <row r="761" customFormat="1" ht="15.75" x14ac:dyDescent="0.25"/>
    <row r="762" customFormat="1" ht="15.75" x14ac:dyDescent="0.25"/>
    <row r="763" customFormat="1" ht="15.75" x14ac:dyDescent="0.25"/>
    <row r="764" customFormat="1" ht="15.75" x14ac:dyDescent="0.25"/>
    <row r="765" customFormat="1" ht="15.75" x14ac:dyDescent="0.25"/>
    <row r="766" customFormat="1" ht="15.75" x14ac:dyDescent="0.25"/>
    <row r="767" customFormat="1" ht="15.75" x14ac:dyDescent="0.25"/>
    <row r="768" customFormat="1" ht="15.75" x14ac:dyDescent="0.25"/>
    <row r="769" customFormat="1" ht="15.75" x14ac:dyDescent="0.25"/>
    <row r="770" customFormat="1" ht="15.75" x14ac:dyDescent="0.25"/>
    <row r="771" customFormat="1" ht="15.75" x14ac:dyDescent="0.25"/>
    <row r="772" customFormat="1" ht="15.75" x14ac:dyDescent="0.25"/>
    <row r="773" customFormat="1" ht="15.75" x14ac:dyDescent="0.25"/>
    <row r="774" customFormat="1" ht="15.75" x14ac:dyDescent="0.25"/>
    <row r="775" customFormat="1" ht="15.75" x14ac:dyDescent="0.25"/>
    <row r="776" customFormat="1" ht="15.75" x14ac:dyDescent="0.25"/>
    <row r="777" customFormat="1" ht="15.75" x14ac:dyDescent="0.25"/>
    <row r="778" customFormat="1" ht="15.75" x14ac:dyDescent="0.25"/>
    <row r="779" customFormat="1" ht="15.75" x14ac:dyDescent="0.25"/>
    <row r="780" customFormat="1" ht="15.75" x14ac:dyDescent="0.25"/>
    <row r="781" customFormat="1" ht="15.75" x14ac:dyDescent="0.25"/>
    <row r="782" customFormat="1" ht="15.75" x14ac:dyDescent="0.25"/>
    <row r="783" customFormat="1" ht="15.75" x14ac:dyDescent="0.25"/>
    <row r="784" customFormat="1" ht="15.75" x14ac:dyDescent="0.25"/>
    <row r="785" customFormat="1" ht="15.75" x14ac:dyDescent="0.25"/>
    <row r="786" customFormat="1" ht="15.75" x14ac:dyDescent="0.25"/>
    <row r="787" customFormat="1" ht="15.75" x14ac:dyDescent="0.25"/>
    <row r="788" customFormat="1" ht="15.75" x14ac:dyDescent="0.25"/>
    <row r="789" customFormat="1" ht="15.75" x14ac:dyDescent="0.25"/>
    <row r="790" customFormat="1" ht="15.75" x14ac:dyDescent="0.25"/>
    <row r="791" customFormat="1" ht="15.75" x14ac:dyDescent="0.25"/>
    <row r="792" customFormat="1" ht="15.75" x14ac:dyDescent="0.25"/>
    <row r="793" customFormat="1" ht="15.75" x14ac:dyDescent="0.25"/>
    <row r="794" customFormat="1" ht="15.75" x14ac:dyDescent="0.25"/>
    <row r="795" customFormat="1" ht="15.75" x14ac:dyDescent="0.25"/>
    <row r="796" customFormat="1" ht="15.75" x14ac:dyDescent="0.25"/>
    <row r="797" customFormat="1" ht="15.75" x14ac:dyDescent="0.25"/>
    <row r="798" customFormat="1" ht="15.75" x14ac:dyDescent="0.25"/>
    <row r="799" customFormat="1" ht="15.75" x14ac:dyDescent="0.25"/>
    <row r="800" customFormat="1" ht="15.75" x14ac:dyDescent="0.25"/>
    <row r="801" customFormat="1" ht="15.75" x14ac:dyDescent="0.25"/>
    <row r="802" customFormat="1" ht="15.75" x14ac:dyDescent="0.25"/>
    <row r="803" customFormat="1" ht="15.75" x14ac:dyDescent="0.25"/>
    <row r="804" customFormat="1" ht="15.75" x14ac:dyDescent="0.25"/>
    <row r="805" customFormat="1" ht="15.75" x14ac:dyDescent="0.25"/>
    <row r="806" customFormat="1" ht="15.75" x14ac:dyDescent="0.25"/>
    <row r="807" customFormat="1" ht="15.75" x14ac:dyDescent="0.25"/>
    <row r="808" customFormat="1" ht="15.75" x14ac:dyDescent="0.25"/>
    <row r="809" customFormat="1" ht="15.75" x14ac:dyDescent="0.25"/>
    <row r="810" customFormat="1" ht="15.75" x14ac:dyDescent="0.25"/>
    <row r="811" customFormat="1" ht="15.75" x14ac:dyDescent="0.25"/>
    <row r="812" customFormat="1" ht="15.75" x14ac:dyDescent="0.25"/>
    <row r="813" customFormat="1" ht="15.75" x14ac:dyDescent="0.25"/>
    <row r="814" customFormat="1" ht="15.75" x14ac:dyDescent="0.25"/>
    <row r="815" customFormat="1" ht="15.75" x14ac:dyDescent="0.25"/>
    <row r="816" customFormat="1" ht="15.75" x14ac:dyDescent="0.25"/>
    <row r="817" customFormat="1" ht="15.75" x14ac:dyDescent="0.25"/>
    <row r="818" customFormat="1" ht="15.75" x14ac:dyDescent="0.25"/>
    <row r="819" customFormat="1" ht="15.75" x14ac:dyDescent="0.25"/>
    <row r="820" customFormat="1" ht="15.75" x14ac:dyDescent="0.25"/>
    <row r="821" customFormat="1" ht="15.75" x14ac:dyDescent="0.25"/>
    <row r="822" customFormat="1" ht="15.75" x14ac:dyDescent="0.25"/>
    <row r="823" customFormat="1" ht="15.75" x14ac:dyDescent="0.25"/>
    <row r="824" customFormat="1" ht="15.75" x14ac:dyDescent="0.25"/>
    <row r="825" customFormat="1" ht="15.75" x14ac:dyDescent="0.25"/>
    <row r="826" customFormat="1" ht="15.75" x14ac:dyDescent="0.25"/>
    <row r="827" customFormat="1" ht="15.75" x14ac:dyDescent="0.25"/>
    <row r="828" customFormat="1" ht="15.75" x14ac:dyDescent="0.25"/>
    <row r="829" customFormat="1" ht="15.75" x14ac:dyDescent="0.25"/>
    <row r="830" customFormat="1" ht="15.75" x14ac:dyDescent="0.25"/>
    <row r="831" customFormat="1" ht="15.75" x14ac:dyDescent="0.25"/>
    <row r="832" customFormat="1" ht="15.75" x14ac:dyDescent="0.25"/>
    <row r="833" customFormat="1" ht="15.75" x14ac:dyDescent="0.25"/>
    <row r="834" customFormat="1" ht="15.75" x14ac:dyDescent="0.25"/>
    <row r="835" customFormat="1" ht="15.75" x14ac:dyDescent="0.25"/>
    <row r="836" customFormat="1" ht="15.75" x14ac:dyDescent="0.25"/>
    <row r="837" customFormat="1" ht="15.75" x14ac:dyDescent="0.25"/>
    <row r="838" customFormat="1" ht="15.75" x14ac:dyDescent="0.25"/>
    <row r="839" customFormat="1" ht="15.75" x14ac:dyDescent="0.25"/>
    <row r="840" customFormat="1" ht="15.75" x14ac:dyDescent="0.25"/>
    <row r="841" customFormat="1" ht="15.75" x14ac:dyDescent="0.25"/>
    <row r="842" customFormat="1" ht="15.75" x14ac:dyDescent="0.25"/>
    <row r="843" customFormat="1" ht="15.75" x14ac:dyDescent="0.25"/>
    <row r="844" customFormat="1" ht="15.75" x14ac:dyDescent="0.25"/>
    <row r="845" customFormat="1" ht="15.75" x14ac:dyDescent="0.25"/>
    <row r="846" customFormat="1" ht="15.75" x14ac:dyDescent="0.25"/>
    <row r="847" customFormat="1" ht="15.75" x14ac:dyDescent="0.25"/>
    <row r="848" customFormat="1" ht="15.75" x14ac:dyDescent="0.25"/>
    <row r="849" customFormat="1" ht="15.75" x14ac:dyDescent="0.25"/>
    <row r="850" customFormat="1" ht="15.75" x14ac:dyDescent="0.25"/>
    <row r="851" customFormat="1" ht="15.75" x14ac:dyDescent="0.25"/>
    <row r="852" customFormat="1" ht="15.75" x14ac:dyDescent="0.25"/>
    <row r="853" customFormat="1" ht="15.75" x14ac:dyDescent="0.25"/>
    <row r="854" customFormat="1" ht="15.75" x14ac:dyDescent="0.25"/>
    <row r="855" customFormat="1" ht="15.75" x14ac:dyDescent="0.25"/>
    <row r="856" customFormat="1" ht="15.75" x14ac:dyDescent="0.25"/>
    <row r="857" customFormat="1" ht="15.75" x14ac:dyDescent="0.25"/>
    <row r="858" customFormat="1" ht="15.75" x14ac:dyDescent="0.25"/>
    <row r="859" customFormat="1" ht="15.75" x14ac:dyDescent="0.25"/>
    <row r="860" customFormat="1" ht="15.75" x14ac:dyDescent="0.25"/>
    <row r="861" customFormat="1" ht="15.75" x14ac:dyDescent="0.25"/>
    <row r="862" customFormat="1" ht="15.75" x14ac:dyDescent="0.25"/>
    <row r="863" customFormat="1" ht="15.75" x14ac:dyDescent="0.25"/>
    <row r="864" customFormat="1" ht="15.75" x14ac:dyDescent="0.25"/>
    <row r="865" customFormat="1" ht="15.75" x14ac:dyDescent="0.25"/>
    <row r="866" customFormat="1" ht="15.75" x14ac:dyDescent="0.25"/>
    <row r="867" customFormat="1" ht="15.75" x14ac:dyDescent="0.25"/>
    <row r="868" customFormat="1" ht="15.75" x14ac:dyDescent="0.25"/>
    <row r="869" customFormat="1" ht="15.75" x14ac:dyDescent="0.25"/>
    <row r="870" customFormat="1" ht="15.75" x14ac:dyDescent="0.25"/>
    <row r="871" customFormat="1" ht="15.75" x14ac:dyDescent="0.25"/>
    <row r="872" customFormat="1" ht="15.75" x14ac:dyDescent="0.25"/>
    <row r="873" customFormat="1" ht="15.75" x14ac:dyDescent="0.25"/>
    <row r="874" customFormat="1" ht="15.75" x14ac:dyDescent="0.25"/>
    <row r="875" customFormat="1" ht="15.75" x14ac:dyDescent="0.25"/>
    <row r="876" customFormat="1" ht="15.75" x14ac:dyDescent="0.25"/>
    <row r="877" customFormat="1" ht="15.75" x14ac:dyDescent="0.25"/>
    <row r="878" customFormat="1" ht="15.75" x14ac:dyDescent="0.25"/>
    <row r="879" customFormat="1" ht="15.75" x14ac:dyDescent="0.25"/>
    <row r="880" customFormat="1" ht="15.75" x14ac:dyDescent="0.25"/>
    <row r="881" customFormat="1" ht="15.75" x14ac:dyDescent="0.25"/>
    <row r="882" customFormat="1" ht="15.75" x14ac:dyDescent="0.25"/>
    <row r="883" customFormat="1" ht="15.75" x14ac:dyDescent="0.25"/>
    <row r="884" customFormat="1" ht="15.75" x14ac:dyDescent="0.25"/>
    <row r="885" customFormat="1" ht="15.75" x14ac:dyDescent="0.25"/>
    <row r="886" customFormat="1" ht="15.75" x14ac:dyDescent="0.25"/>
    <row r="887" customFormat="1" ht="15.75" x14ac:dyDescent="0.25"/>
    <row r="888" customFormat="1" ht="15.75" x14ac:dyDescent="0.25"/>
    <row r="889" customFormat="1" ht="15.75" x14ac:dyDescent="0.25"/>
    <row r="890" customFormat="1" ht="15.75" x14ac:dyDescent="0.25"/>
    <row r="891" customFormat="1" ht="15.75" x14ac:dyDescent="0.25"/>
    <row r="892" customFormat="1" ht="15.75" x14ac:dyDescent="0.25"/>
    <row r="893" customFormat="1" ht="15.75" x14ac:dyDescent="0.25"/>
    <row r="894" customFormat="1" ht="15.75" x14ac:dyDescent="0.25"/>
    <row r="895" customFormat="1" ht="15.75" x14ac:dyDescent="0.25"/>
    <row r="896" customFormat="1" ht="15.75" x14ac:dyDescent="0.25"/>
    <row r="897" customFormat="1" ht="15.75" x14ac:dyDescent="0.25"/>
    <row r="898" customFormat="1" ht="15.75" x14ac:dyDescent="0.25"/>
    <row r="899" customFormat="1" ht="15.75" x14ac:dyDescent="0.25"/>
    <row r="900" customFormat="1" ht="15.75" x14ac:dyDescent="0.25"/>
    <row r="901" customFormat="1" ht="15.75" x14ac:dyDescent="0.25"/>
    <row r="902" customFormat="1" ht="15.75" x14ac:dyDescent="0.25"/>
    <row r="903" customFormat="1" ht="15.75" x14ac:dyDescent="0.25"/>
    <row r="904" customFormat="1" ht="15.75" x14ac:dyDescent="0.25"/>
    <row r="905" customFormat="1" ht="15.75" x14ac:dyDescent="0.25"/>
    <row r="906" customFormat="1" ht="15.75" x14ac:dyDescent="0.25"/>
    <row r="907" customFormat="1" ht="15.75" x14ac:dyDescent="0.25"/>
    <row r="908" customFormat="1" ht="15.75" x14ac:dyDescent="0.25"/>
    <row r="909" customFormat="1" ht="15.75" x14ac:dyDescent="0.25"/>
    <row r="910" customFormat="1" ht="15.75" x14ac:dyDescent="0.25"/>
    <row r="911" customFormat="1" ht="15.75" x14ac:dyDescent="0.25"/>
    <row r="912" customFormat="1" ht="15.75" x14ac:dyDescent="0.25"/>
    <row r="913" customFormat="1" ht="15.75" x14ac:dyDescent="0.25"/>
    <row r="914" customFormat="1" ht="15.75" x14ac:dyDescent="0.25"/>
    <row r="915" customFormat="1" ht="15.75" x14ac:dyDescent="0.25"/>
    <row r="916" customFormat="1" ht="15.75" x14ac:dyDescent="0.25"/>
    <row r="917" customFormat="1" ht="15.75" x14ac:dyDescent="0.25"/>
    <row r="918" customFormat="1" ht="15.75" x14ac:dyDescent="0.25"/>
    <row r="919" customFormat="1" ht="15.75" x14ac:dyDescent="0.25"/>
    <row r="920" customFormat="1" ht="15.75" x14ac:dyDescent="0.25"/>
    <row r="921" customFormat="1" ht="15.75" x14ac:dyDescent="0.25"/>
    <row r="922" customFormat="1" ht="15.75" x14ac:dyDescent="0.25"/>
    <row r="923" customFormat="1" ht="15.75" x14ac:dyDescent="0.25"/>
    <row r="924" customFormat="1" ht="15.75" x14ac:dyDescent="0.25"/>
    <row r="925" customFormat="1" ht="15.75" x14ac:dyDescent="0.25"/>
    <row r="926" customFormat="1" ht="15.75" x14ac:dyDescent="0.25"/>
    <row r="927" customFormat="1" ht="15.75" x14ac:dyDescent="0.25"/>
    <row r="928" customFormat="1" ht="15.75" x14ac:dyDescent="0.25"/>
    <row r="929" customFormat="1" ht="15.75" x14ac:dyDescent="0.25"/>
    <row r="930" customFormat="1" ht="15.75" x14ac:dyDescent="0.25"/>
    <row r="931" customFormat="1" ht="15.75" x14ac:dyDescent="0.25"/>
    <row r="932" customFormat="1" ht="15.75" x14ac:dyDescent="0.25"/>
    <row r="933" customFormat="1" ht="15.75" x14ac:dyDescent="0.25"/>
    <row r="934" customFormat="1" ht="15.75" x14ac:dyDescent="0.25"/>
    <row r="935" customFormat="1" ht="15.75" x14ac:dyDescent="0.25"/>
    <row r="936" customFormat="1" ht="15.75" x14ac:dyDescent="0.25"/>
    <row r="937" customFormat="1" ht="15.75" x14ac:dyDescent="0.25"/>
    <row r="938" customFormat="1" ht="15.75" x14ac:dyDescent="0.25"/>
    <row r="939" customFormat="1" ht="15.75" x14ac:dyDescent="0.25"/>
    <row r="940" customFormat="1" ht="15.75" x14ac:dyDescent="0.25"/>
    <row r="941" customFormat="1" ht="15.75" x14ac:dyDescent="0.25"/>
    <row r="942" customFormat="1" ht="15.75" x14ac:dyDescent="0.25"/>
    <row r="943" customFormat="1" ht="15.75" x14ac:dyDescent="0.25"/>
    <row r="944" customFormat="1" ht="15.75" x14ac:dyDescent="0.25"/>
    <row r="945" customFormat="1" ht="15.75" x14ac:dyDescent="0.25"/>
    <row r="946" customFormat="1" ht="15.75" x14ac:dyDescent="0.25"/>
    <row r="947" customFormat="1" ht="15.75" x14ac:dyDescent="0.25"/>
    <row r="948" customFormat="1" ht="15.75" x14ac:dyDescent="0.25"/>
    <row r="949" customFormat="1" ht="15.75" x14ac:dyDescent="0.25"/>
    <row r="950" customFormat="1" ht="15.75" x14ac:dyDescent="0.25"/>
    <row r="951" customFormat="1" ht="15.75" x14ac:dyDescent="0.25"/>
    <row r="952" customFormat="1" ht="15.75" x14ac:dyDescent="0.25"/>
    <row r="953" customFormat="1" ht="15.75" x14ac:dyDescent="0.25"/>
    <row r="954" customFormat="1" ht="15.75" x14ac:dyDescent="0.25"/>
    <row r="955" customFormat="1" ht="15.75" x14ac:dyDescent="0.25"/>
    <row r="956" customFormat="1" ht="15.75" x14ac:dyDescent="0.25"/>
    <row r="957" customFormat="1" ht="15.75" x14ac:dyDescent="0.25"/>
    <row r="958" customFormat="1" ht="15.75" x14ac:dyDescent="0.25"/>
    <row r="959" customFormat="1" ht="15.75" x14ac:dyDescent="0.25"/>
    <row r="960" customFormat="1" ht="15.75" x14ac:dyDescent="0.25"/>
    <row r="961" customFormat="1" ht="15.75" x14ac:dyDescent="0.25"/>
    <row r="962" customFormat="1" ht="15.75" x14ac:dyDescent="0.25"/>
    <row r="963" customFormat="1" ht="15.75" x14ac:dyDescent="0.25"/>
    <row r="964" customFormat="1" ht="15.75" x14ac:dyDescent="0.25"/>
    <row r="965" customFormat="1" ht="15.75" x14ac:dyDescent="0.25"/>
    <row r="966" customFormat="1" ht="15.75" x14ac:dyDescent="0.25"/>
    <row r="967" customFormat="1" ht="15.75" x14ac:dyDescent="0.25"/>
    <row r="968" customFormat="1" ht="15.75" x14ac:dyDescent="0.25"/>
    <row r="969" customFormat="1" ht="15.75" x14ac:dyDescent="0.25"/>
    <row r="970" customFormat="1" ht="15.75" x14ac:dyDescent="0.25"/>
    <row r="971" customFormat="1" ht="15.75" x14ac:dyDescent="0.25"/>
    <row r="972" customFormat="1" ht="15.75" x14ac:dyDescent="0.25"/>
    <row r="973" customFormat="1" ht="15.75" x14ac:dyDescent="0.25"/>
    <row r="974" customFormat="1" ht="15.75" x14ac:dyDescent="0.25"/>
    <row r="975" customFormat="1" ht="15.75" x14ac:dyDescent="0.25"/>
    <row r="976" customFormat="1" ht="15.75" x14ac:dyDescent="0.25"/>
    <row r="977" customFormat="1" ht="15.75" x14ac:dyDescent="0.25"/>
    <row r="978" customFormat="1" ht="15.75" x14ac:dyDescent="0.25"/>
    <row r="979" customFormat="1" ht="15.75" x14ac:dyDescent="0.25"/>
    <row r="980" customFormat="1" ht="15.75" x14ac:dyDescent="0.25"/>
    <row r="981" customFormat="1" ht="15.75" x14ac:dyDescent="0.25"/>
    <row r="982" customFormat="1" ht="15.75" x14ac:dyDescent="0.25"/>
    <row r="983" customFormat="1" ht="15.75" x14ac:dyDescent="0.25"/>
    <row r="984" customFormat="1" ht="15.75" x14ac:dyDescent="0.25"/>
    <row r="985" customFormat="1" ht="15.75" x14ac:dyDescent="0.25"/>
    <row r="986" customFormat="1" ht="15.75" x14ac:dyDescent="0.25"/>
    <row r="987" customFormat="1" ht="15.75" x14ac:dyDescent="0.25"/>
    <row r="988" customFormat="1" ht="15.75" x14ac:dyDescent="0.25"/>
    <row r="989" customFormat="1" ht="15.75" x14ac:dyDescent="0.25"/>
    <row r="990" customFormat="1" ht="15.75" x14ac:dyDescent="0.25"/>
    <row r="991" customFormat="1" ht="15.75" x14ac:dyDescent="0.25"/>
    <row r="992" customFormat="1" ht="15.75" x14ac:dyDescent="0.25"/>
    <row r="993" customFormat="1" ht="15.75" x14ac:dyDescent="0.25"/>
    <row r="994" customFormat="1" ht="15.75" x14ac:dyDescent="0.25"/>
    <row r="995" customFormat="1" ht="15.75" x14ac:dyDescent="0.25"/>
    <row r="996" customFormat="1" ht="15.75" x14ac:dyDescent="0.25"/>
    <row r="997" customFormat="1" ht="15.75" x14ac:dyDescent="0.25"/>
    <row r="998" customFormat="1" ht="15.75" x14ac:dyDescent="0.25"/>
    <row r="999" customFormat="1" ht="15.75" x14ac:dyDescent="0.25"/>
    <row r="1000" customFormat="1" ht="15.75" x14ac:dyDescent="0.25"/>
    <row r="1001" customFormat="1" ht="15.75" x14ac:dyDescent="0.25"/>
    <row r="1002" customFormat="1" ht="15.75" x14ac:dyDescent="0.25"/>
    <row r="1003" customFormat="1" ht="15.75" x14ac:dyDescent="0.25"/>
    <row r="1004" customFormat="1" ht="15.75" x14ac:dyDescent="0.25"/>
    <row r="1005" customFormat="1" ht="15.75" x14ac:dyDescent="0.25"/>
    <row r="1006" customFormat="1" ht="15.75" x14ac:dyDescent="0.25"/>
    <row r="1007" customFormat="1" ht="15.75" x14ac:dyDescent="0.25"/>
    <row r="1008" customFormat="1" ht="15.75" x14ac:dyDescent="0.25"/>
    <row r="1009" customFormat="1" ht="15.75" x14ac:dyDescent="0.25"/>
    <row r="1010" customFormat="1" ht="15.75" x14ac:dyDescent="0.25"/>
    <row r="1011" customFormat="1" ht="15.75" x14ac:dyDescent="0.25"/>
    <row r="1012" customFormat="1" ht="15.75" x14ac:dyDescent="0.25"/>
    <row r="1013" customFormat="1" ht="15.75" x14ac:dyDescent="0.25"/>
    <row r="1014" customFormat="1" ht="15.75" x14ac:dyDescent="0.25"/>
    <row r="1015" customFormat="1" ht="15.75" x14ac:dyDescent="0.25"/>
    <row r="1016" customFormat="1" ht="15.75" x14ac:dyDescent="0.25"/>
    <row r="1017" customFormat="1" ht="15.75" x14ac:dyDescent="0.25"/>
    <row r="1018" customFormat="1" ht="15.75" x14ac:dyDescent="0.25"/>
    <row r="1019" customFormat="1" ht="15.75" x14ac:dyDescent="0.25"/>
    <row r="1020" customFormat="1" ht="15.75" x14ac:dyDescent="0.25"/>
    <row r="1021" customFormat="1" ht="15.75" x14ac:dyDescent="0.25"/>
    <row r="1022" customFormat="1" ht="15.75" x14ac:dyDescent="0.25"/>
    <row r="1023" customFormat="1" ht="15.75" x14ac:dyDescent="0.25"/>
    <row r="1024" customFormat="1" ht="15.75" x14ac:dyDescent="0.25"/>
    <row r="1025" customFormat="1" ht="15.75" x14ac:dyDescent="0.25"/>
    <row r="1026" customFormat="1" ht="15.75" x14ac:dyDescent="0.25"/>
    <row r="1027" customFormat="1" ht="15.75" x14ac:dyDescent="0.25"/>
    <row r="1028" customFormat="1" ht="15.75" x14ac:dyDescent="0.25"/>
    <row r="1029" customFormat="1" ht="15.75" x14ac:dyDescent="0.25"/>
    <row r="1030" customFormat="1" ht="15.75" x14ac:dyDescent="0.25"/>
    <row r="1031" customFormat="1" ht="15.75" x14ac:dyDescent="0.25"/>
    <row r="1032" customFormat="1" ht="15.75" x14ac:dyDescent="0.25"/>
    <row r="1033" customFormat="1" ht="15.75" x14ac:dyDescent="0.25"/>
    <row r="1034" customFormat="1" ht="15.75" x14ac:dyDescent="0.25"/>
    <row r="1035" customFormat="1" ht="15.75" x14ac:dyDescent="0.25"/>
    <row r="1036" customFormat="1" ht="15.75" x14ac:dyDescent="0.25"/>
    <row r="1037" customFormat="1" ht="15.75" x14ac:dyDescent="0.25"/>
    <row r="1038" customFormat="1" ht="15.75" x14ac:dyDescent="0.25"/>
    <row r="1039" customFormat="1" ht="15.75" x14ac:dyDescent="0.25"/>
    <row r="1040" customFormat="1" ht="15.75" x14ac:dyDescent="0.25"/>
    <row r="1041" customFormat="1" ht="15.75" x14ac:dyDescent="0.25"/>
    <row r="1042" customFormat="1" ht="15.75" x14ac:dyDescent="0.25"/>
    <row r="1043" customFormat="1" ht="15.75" x14ac:dyDescent="0.25"/>
    <row r="1044" customFormat="1" ht="15.75" x14ac:dyDescent="0.25"/>
    <row r="1045" customFormat="1" ht="15.75" x14ac:dyDescent="0.25"/>
    <row r="1046" customFormat="1" ht="15.75" x14ac:dyDescent="0.25"/>
    <row r="1047" customFormat="1" ht="15.75" x14ac:dyDescent="0.25"/>
    <row r="1048" customFormat="1" ht="15.75" x14ac:dyDescent="0.25"/>
    <row r="1049" customFormat="1" ht="15.75" x14ac:dyDescent="0.25"/>
    <row r="1050" customFormat="1" ht="15.75" x14ac:dyDescent="0.25"/>
    <row r="1051" customFormat="1" ht="15.75" x14ac:dyDescent="0.25"/>
    <row r="1052" customFormat="1" ht="15.75" x14ac:dyDescent="0.25"/>
    <row r="1053" customFormat="1" ht="15.75" x14ac:dyDescent="0.25"/>
    <row r="1054" customFormat="1" ht="15.75" x14ac:dyDescent="0.25"/>
    <row r="1055" customFormat="1" ht="15.75" x14ac:dyDescent="0.25"/>
    <row r="1056" customFormat="1" ht="15.75" x14ac:dyDescent="0.25"/>
    <row r="1057" customFormat="1" ht="15.75" x14ac:dyDescent="0.25"/>
    <row r="1058" customFormat="1" ht="15.75" x14ac:dyDescent="0.25"/>
    <row r="1059" customFormat="1" ht="15.75" x14ac:dyDescent="0.25"/>
    <row r="1060" customFormat="1" ht="15.75" x14ac:dyDescent="0.25"/>
    <row r="1061" customFormat="1" ht="15.75" x14ac:dyDescent="0.25"/>
    <row r="1062" customFormat="1" ht="15.75" x14ac:dyDescent="0.25"/>
    <row r="1063" customFormat="1" ht="15.75" x14ac:dyDescent="0.25"/>
    <row r="1064" customFormat="1" ht="15.75" x14ac:dyDescent="0.25"/>
    <row r="1065" customFormat="1" ht="15.75" x14ac:dyDescent="0.25"/>
    <row r="1066" customFormat="1" ht="15.75" x14ac:dyDescent="0.25"/>
    <row r="1067" customFormat="1" ht="15.75" x14ac:dyDescent="0.25"/>
    <row r="1068" customFormat="1" ht="15.75" x14ac:dyDescent="0.25"/>
    <row r="1069" customFormat="1" ht="15.75" x14ac:dyDescent="0.25"/>
    <row r="1070" customFormat="1" ht="15.75" x14ac:dyDescent="0.25"/>
    <row r="1071" customFormat="1" ht="15.75" x14ac:dyDescent="0.25"/>
    <row r="1072" customFormat="1" ht="15.75" x14ac:dyDescent="0.25"/>
    <row r="1073" customFormat="1" ht="15.75" x14ac:dyDescent="0.25"/>
    <row r="1074" customFormat="1" ht="15.75" x14ac:dyDescent="0.25"/>
    <row r="1075" customFormat="1" ht="15.75" x14ac:dyDescent="0.25"/>
    <row r="1076" customFormat="1" ht="15.75" x14ac:dyDescent="0.25"/>
    <row r="1077" customFormat="1" ht="15.75" x14ac:dyDescent="0.25"/>
    <row r="1078" customFormat="1" ht="15.75" x14ac:dyDescent="0.25"/>
    <row r="1079" customFormat="1" ht="15.75" x14ac:dyDescent="0.25"/>
    <row r="1080" customFormat="1" ht="15.75" x14ac:dyDescent="0.25"/>
    <row r="1081" customFormat="1" ht="15.75" x14ac:dyDescent="0.25"/>
    <row r="1082" customFormat="1" ht="15.75" x14ac:dyDescent="0.25"/>
    <row r="1083" customFormat="1" ht="15.75" x14ac:dyDescent="0.25"/>
    <row r="1084" customFormat="1" ht="15.75" x14ac:dyDescent="0.25"/>
    <row r="1085" customFormat="1" ht="15.75" x14ac:dyDescent="0.25"/>
    <row r="1086" customFormat="1" ht="15.75" x14ac:dyDescent="0.25"/>
    <row r="1087" customFormat="1" ht="15.75" x14ac:dyDescent="0.25"/>
    <row r="1088" customFormat="1" ht="15.75" x14ac:dyDescent="0.25"/>
    <row r="1089" customFormat="1" ht="15.75" x14ac:dyDescent="0.25"/>
    <row r="1090" customFormat="1" ht="15.75" x14ac:dyDescent="0.25"/>
    <row r="1091" customFormat="1" ht="15.75" x14ac:dyDescent="0.25"/>
    <row r="1092" customFormat="1" ht="15.75" x14ac:dyDescent="0.25"/>
    <row r="1093" customFormat="1" ht="15.75" x14ac:dyDescent="0.25"/>
    <row r="1094" customFormat="1" ht="15.75" x14ac:dyDescent="0.25"/>
    <row r="1095" customFormat="1" ht="15.75" x14ac:dyDescent="0.25"/>
    <row r="1096" customFormat="1" ht="15.75" x14ac:dyDescent="0.25"/>
    <row r="1097" customFormat="1" ht="15.75" x14ac:dyDescent="0.25"/>
    <row r="1098" customFormat="1" ht="15.75" x14ac:dyDescent="0.25"/>
    <row r="1099" customFormat="1" ht="15.75" x14ac:dyDescent="0.25"/>
    <row r="1100" customFormat="1" ht="15.75" x14ac:dyDescent="0.25"/>
    <row r="1101" customFormat="1" ht="15.75" x14ac:dyDescent="0.25"/>
    <row r="1102" customFormat="1" ht="15.75" x14ac:dyDescent="0.25"/>
    <row r="1103" customFormat="1" ht="15.75" x14ac:dyDescent="0.25"/>
    <row r="1104" customFormat="1" ht="15.75" x14ac:dyDescent="0.25"/>
    <row r="1105" customFormat="1" ht="15.75" x14ac:dyDescent="0.25"/>
    <row r="1106" customFormat="1" ht="15.75" x14ac:dyDescent="0.25"/>
    <row r="1107" customFormat="1" ht="15.75" x14ac:dyDescent="0.25"/>
    <row r="1108" customFormat="1" ht="15.75" x14ac:dyDescent="0.25"/>
    <row r="1109" customFormat="1" ht="15.75" x14ac:dyDescent="0.25"/>
    <row r="1110" customFormat="1" ht="15.75" x14ac:dyDescent="0.25"/>
    <row r="1111" customFormat="1" ht="15.75" x14ac:dyDescent="0.25"/>
    <row r="1112" customFormat="1" ht="15.75" x14ac:dyDescent="0.25"/>
    <row r="1113" customFormat="1" ht="15.75" x14ac:dyDescent="0.25"/>
    <row r="1114" customFormat="1" ht="15.75" x14ac:dyDescent="0.25"/>
    <row r="1115" customFormat="1" ht="15.75" x14ac:dyDescent="0.25"/>
    <row r="1116" customFormat="1" ht="15.75" x14ac:dyDescent="0.25"/>
    <row r="1117" customFormat="1" ht="15.75" x14ac:dyDescent="0.25"/>
    <row r="1118" customFormat="1" ht="15.75" x14ac:dyDescent="0.25"/>
    <row r="1119" customFormat="1" ht="15.75" x14ac:dyDescent="0.25"/>
    <row r="1120" customFormat="1" ht="15.75" x14ac:dyDescent="0.25"/>
    <row r="1121" customFormat="1" ht="15.75" x14ac:dyDescent="0.25"/>
    <row r="1122" customFormat="1" ht="15.75" x14ac:dyDescent="0.25"/>
    <row r="1123" customFormat="1" ht="15.75" x14ac:dyDescent="0.25"/>
    <row r="1124" customFormat="1" ht="15.75" x14ac:dyDescent="0.25"/>
    <row r="1125" customFormat="1" ht="15.75" x14ac:dyDescent="0.25"/>
    <row r="1126" customFormat="1" ht="15.75" x14ac:dyDescent="0.25"/>
    <row r="1127" customFormat="1" ht="15.75" x14ac:dyDescent="0.25"/>
    <row r="1128" customFormat="1" ht="15.75" x14ac:dyDescent="0.25"/>
    <row r="1129" customFormat="1" ht="15.75" x14ac:dyDescent="0.25"/>
    <row r="1130" customFormat="1" ht="15.75" x14ac:dyDescent="0.25"/>
    <row r="1131" customFormat="1" ht="15.75" x14ac:dyDescent="0.25"/>
    <row r="1132" customFormat="1" ht="15.75" x14ac:dyDescent="0.25"/>
    <row r="1133" customFormat="1" ht="15.75" x14ac:dyDescent="0.25"/>
    <row r="1134" customFormat="1" ht="15.75" x14ac:dyDescent="0.25"/>
    <row r="1135" customFormat="1" ht="15.75" x14ac:dyDescent="0.25"/>
    <row r="1136" customFormat="1" ht="15.75" x14ac:dyDescent="0.25"/>
    <row r="1137" customFormat="1" ht="15.75" x14ac:dyDescent="0.25"/>
    <row r="1138" customFormat="1" ht="15.75" x14ac:dyDescent="0.25"/>
    <row r="1139" customFormat="1" ht="15.75" x14ac:dyDescent="0.25"/>
    <row r="1140" customFormat="1" ht="15.75" x14ac:dyDescent="0.25"/>
    <row r="1141" customFormat="1" ht="15.75" x14ac:dyDescent="0.25"/>
    <row r="1142" customFormat="1" ht="15.75" x14ac:dyDescent="0.25"/>
    <row r="1143" customFormat="1" ht="15.75" x14ac:dyDescent="0.25"/>
    <row r="1144" customFormat="1" ht="15.75" x14ac:dyDescent="0.25"/>
    <row r="1145" customFormat="1" ht="15.75" x14ac:dyDescent="0.25"/>
    <row r="1146" customFormat="1" ht="15.75" x14ac:dyDescent="0.25"/>
    <row r="1147" customFormat="1" ht="15.75" x14ac:dyDescent="0.25"/>
    <row r="1148" customFormat="1" ht="15.75" x14ac:dyDescent="0.25"/>
    <row r="1149" customFormat="1" ht="15.75" x14ac:dyDescent="0.25"/>
    <row r="1150" customFormat="1" ht="15.75" x14ac:dyDescent="0.25"/>
    <row r="1151" customFormat="1" ht="15.75" x14ac:dyDescent="0.25"/>
    <row r="1152" customFormat="1" ht="15.75" x14ac:dyDescent="0.25"/>
    <row r="1153" customFormat="1" ht="15.75" x14ac:dyDescent="0.25"/>
    <row r="1154" customFormat="1" ht="15.75" x14ac:dyDescent="0.25"/>
    <row r="1155" customFormat="1" ht="15.75" x14ac:dyDescent="0.25"/>
    <row r="1156" customFormat="1" ht="15.75" x14ac:dyDescent="0.25"/>
    <row r="1157" customFormat="1" ht="15.75" x14ac:dyDescent="0.25"/>
    <row r="1158" customFormat="1" ht="15.75" x14ac:dyDescent="0.25"/>
    <row r="1159" customFormat="1" ht="15.75" x14ac:dyDescent="0.25"/>
    <row r="1160" customFormat="1" ht="15.75" x14ac:dyDescent="0.25"/>
    <row r="1161" customFormat="1" ht="15.75" x14ac:dyDescent="0.25"/>
    <row r="1162" customFormat="1" ht="15.75" x14ac:dyDescent="0.25"/>
    <row r="1163" customFormat="1" ht="15.75" x14ac:dyDescent="0.25"/>
    <row r="1164" customFormat="1" ht="15.75" x14ac:dyDescent="0.25"/>
    <row r="1165" customFormat="1" ht="15.75" x14ac:dyDescent="0.25"/>
    <row r="1166" customFormat="1" ht="15.75" x14ac:dyDescent="0.25"/>
    <row r="1167" customFormat="1" ht="15.75" x14ac:dyDescent="0.25"/>
    <row r="1168" customFormat="1" ht="15.75" x14ac:dyDescent="0.25"/>
    <row r="1169" customFormat="1" ht="15.75" x14ac:dyDescent="0.25"/>
    <row r="1170" customFormat="1" ht="15.75" x14ac:dyDescent="0.25"/>
    <row r="1171" customFormat="1" ht="15.75" x14ac:dyDescent="0.25"/>
    <row r="1172" customFormat="1" ht="15.75" x14ac:dyDescent="0.25"/>
    <row r="1173" customFormat="1" ht="15.75" x14ac:dyDescent="0.25"/>
    <row r="1174" customFormat="1" ht="15.75" x14ac:dyDescent="0.25"/>
    <row r="1175" customFormat="1" ht="15.75" x14ac:dyDescent="0.25"/>
    <row r="1176" customFormat="1" ht="15.75" x14ac:dyDescent="0.25"/>
    <row r="1177" customFormat="1" ht="15.75" x14ac:dyDescent="0.25"/>
    <row r="1178" customFormat="1" ht="15.75" x14ac:dyDescent="0.25"/>
    <row r="1179" customFormat="1" ht="15.75" x14ac:dyDescent="0.25"/>
    <row r="1180" customFormat="1" ht="15.75" x14ac:dyDescent="0.25"/>
    <row r="1181" customFormat="1" ht="15.75" x14ac:dyDescent="0.25"/>
    <row r="1182" customFormat="1" ht="15.75" x14ac:dyDescent="0.25"/>
    <row r="1183" customFormat="1" ht="15.75" x14ac:dyDescent="0.25"/>
    <row r="1184" customFormat="1" ht="15.75" x14ac:dyDescent="0.25"/>
    <row r="1185" customFormat="1" ht="15.75" x14ac:dyDescent="0.25"/>
    <row r="1186" customFormat="1" ht="15.75" x14ac:dyDescent="0.25"/>
    <row r="1187" customFormat="1" ht="15.75" x14ac:dyDescent="0.25"/>
    <row r="1188" customFormat="1" ht="15.75" x14ac:dyDescent="0.25"/>
    <row r="1189" customFormat="1" ht="15.75" x14ac:dyDescent="0.25"/>
    <row r="1190" customFormat="1" ht="15.75" x14ac:dyDescent="0.25"/>
    <row r="1191" customFormat="1" ht="15.75" x14ac:dyDescent="0.25"/>
    <row r="1192" customFormat="1" ht="15.75" x14ac:dyDescent="0.25"/>
    <row r="1193" customFormat="1" ht="15.75" x14ac:dyDescent="0.25"/>
    <row r="1194" customFormat="1" ht="15.75" x14ac:dyDescent="0.25"/>
    <row r="1195" customFormat="1" ht="15.75" x14ac:dyDescent="0.25"/>
    <row r="1196" customFormat="1" ht="15.75" x14ac:dyDescent="0.25"/>
    <row r="1197" customFormat="1" ht="15.75" x14ac:dyDescent="0.25"/>
    <row r="1198" customFormat="1" ht="15.75" x14ac:dyDescent="0.25"/>
    <row r="1199" customFormat="1" ht="15.75" x14ac:dyDescent="0.25"/>
    <row r="1200" customFormat="1" ht="15.75" x14ac:dyDescent="0.25"/>
    <row r="1201" customFormat="1" ht="15.75" x14ac:dyDescent="0.25"/>
    <row r="1202" customFormat="1" ht="15.75" x14ac:dyDescent="0.25"/>
    <row r="1203" customFormat="1" ht="15.75" x14ac:dyDescent="0.25"/>
    <row r="1204" customFormat="1" ht="15.75" x14ac:dyDescent="0.25"/>
    <row r="1205" customFormat="1" ht="15.75" x14ac:dyDescent="0.25"/>
    <row r="1206" customFormat="1" ht="15.75" x14ac:dyDescent="0.25"/>
    <row r="1207" customFormat="1" ht="15.75" x14ac:dyDescent="0.25"/>
    <row r="1208" customFormat="1" ht="15.75" x14ac:dyDescent="0.25"/>
    <row r="1209" customFormat="1" ht="15.75" x14ac:dyDescent="0.25"/>
    <row r="1210" customFormat="1" ht="15.75" x14ac:dyDescent="0.25"/>
    <row r="1211" customFormat="1" ht="15.75" x14ac:dyDescent="0.25"/>
    <row r="1212" customFormat="1" ht="15.75" x14ac:dyDescent="0.25"/>
    <row r="1213" customFormat="1" ht="15.75" x14ac:dyDescent="0.25"/>
    <row r="1214" customFormat="1" ht="15.75" x14ac:dyDescent="0.25"/>
    <row r="1215" customFormat="1" ht="15.75" x14ac:dyDescent="0.25"/>
    <row r="1216" customFormat="1" ht="15.75" x14ac:dyDescent="0.25"/>
    <row r="1217" customFormat="1" ht="15.75" x14ac:dyDescent="0.25"/>
    <row r="1218" customFormat="1" ht="15.75" x14ac:dyDescent="0.25"/>
    <row r="1219" customFormat="1" ht="15.75" x14ac:dyDescent="0.25"/>
    <row r="1220" customFormat="1" ht="15.75" x14ac:dyDescent="0.25"/>
    <row r="1221" customFormat="1" ht="15.75" x14ac:dyDescent="0.25"/>
    <row r="1222" customFormat="1" ht="15.75" x14ac:dyDescent="0.25"/>
    <row r="1223" customFormat="1" ht="15.75" x14ac:dyDescent="0.25"/>
    <row r="1224" customFormat="1" ht="15.75" x14ac:dyDescent="0.25"/>
    <row r="1225" customFormat="1" ht="15.75" x14ac:dyDescent="0.25"/>
    <row r="1226" customFormat="1" ht="15.75" x14ac:dyDescent="0.25"/>
    <row r="1227" customFormat="1" ht="15.75" x14ac:dyDescent="0.25"/>
    <row r="1228" customFormat="1" ht="15.75" x14ac:dyDescent="0.25"/>
    <row r="1229" customFormat="1" ht="15.75" x14ac:dyDescent="0.25"/>
    <row r="1230" customFormat="1" ht="15.75" x14ac:dyDescent="0.25"/>
    <row r="1231" customFormat="1" ht="15.75" x14ac:dyDescent="0.25"/>
    <row r="1232" customFormat="1" ht="15.75" x14ac:dyDescent="0.25"/>
    <row r="1233" customFormat="1" ht="15.75" x14ac:dyDescent="0.25"/>
    <row r="1234" customFormat="1" ht="15.75" x14ac:dyDescent="0.25"/>
    <row r="1235" customFormat="1" ht="15.75" x14ac:dyDescent="0.25"/>
    <row r="1236" customFormat="1" ht="15.75" x14ac:dyDescent="0.25"/>
    <row r="1237" customFormat="1" ht="15.75" x14ac:dyDescent="0.25"/>
    <row r="1238" customFormat="1" ht="15.75" x14ac:dyDescent="0.25"/>
    <row r="1239" customFormat="1" ht="15.75" x14ac:dyDescent="0.25"/>
    <row r="1240" customFormat="1" ht="15.75" x14ac:dyDescent="0.25"/>
    <row r="1241" customFormat="1" ht="15.75" x14ac:dyDescent="0.25"/>
    <row r="1242" customFormat="1" ht="15.75" x14ac:dyDescent="0.25"/>
    <row r="1243" customFormat="1" ht="15.75" x14ac:dyDescent="0.25"/>
    <row r="1244" customFormat="1" ht="15.75" x14ac:dyDescent="0.25"/>
    <row r="1245" customFormat="1" ht="15.75" x14ac:dyDescent="0.25"/>
    <row r="1246" customFormat="1" ht="15.75" x14ac:dyDescent="0.25"/>
    <row r="1247" customFormat="1" ht="15.75" x14ac:dyDescent="0.25"/>
    <row r="1248" customFormat="1" ht="15.75" x14ac:dyDescent="0.25"/>
    <row r="1249" customFormat="1" ht="15.75" x14ac:dyDescent="0.25"/>
    <row r="1250" customFormat="1" ht="15.75" x14ac:dyDescent="0.25"/>
    <row r="1251" customFormat="1" ht="15.75" x14ac:dyDescent="0.25"/>
    <row r="1252" customFormat="1" ht="15.75" x14ac:dyDescent="0.25"/>
    <row r="1253" customFormat="1" ht="15.75" x14ac:dyDescent="0.25"/>
    <row r="1254" customFormat="1" ht="15.75" x14ac:dyDescent="0.25"/>
    <row r="1255" customFormat="1" ht="15.75" x14ac:dyDescent="0.25"/>
    <row r="1256" customFormat="1" ht="15.75" x14ac:dyDescent="0.25"/>
    <row r="1257" customFormat="1" ht="15.75" x14ac:dyDescent="0.25"/>
    <row r="1258" customFormat="1" ht="15.75" x14ac:dyDescent="0.25"/>
    <row r="1259" customFormat="1" ht="15.75" x14ac:dyDescent="0.25"/>
    <row r="1260" customFormat="1" ht="15.75" x14ac:dyDescent="0.25"/>
    <row r="1261" customFormat="1" ht="15.75" x14ac:dyDescent="0.25"/>
    <row r="1262" customFormat="1" ht="15.75" x14ac:dyDescent="0.25"/>
    <row r="1263" customFormat="1" ht="15.75" x14ac:dyDescent="0.25"/>
    <row r="1264" customFormat="1" ht="15.75" x14ac:dyDescent="0.25"/>
    <row r="1265" customFormat="1" ht="15.75" x14ac:dyDescent="0.25"/>
    <row r="1266" customFormat="1" ht="15.75" x14ac:dyDescent="0.25"/>
    <row r="1267" customFormat="1" ht="15.75" x14ac:dyDescent="0.25"/>
    <row r="1268" customFormat="1" ht="15.75" x14ac:dyDescent="0.25"/>
    <row r="1269" customFormat="1" ht="15.75" x14ac:dyDescent="0.25"/>
    <row r="1270" customFormat="1" ht="15.75" x14ac:dyDescent="0.25"/>
    <row r="1271" customFormat="1" ht="15.75" x14ac:dyDescent="0.25"/>
    <row r="1272" customFormat="1" ht="15.75" x14ac:dyDescent="0.25"/>
    <row r="1273" customFormat="1" ht="15.75" x14ac:dyDescent="0.25"/>
    <row r="1274" customFormat="1" ht="15.75" x14ac:dyDescent="0.25"/>
    <row r="1275" customFormat="1" ht="15.75" x14ac:dyDescent="0.25"/>
    <row r="1276" customFormat="1" ht="15.75" x14ac:dyDescent="0.25"/>
    <row r="1277" customFormat="1" ht="15.75" x14ac:dyDescent="0.25"/>
    <row r="1278" customFormat="1" ht="15.75" x14ac:dyDescent="0.25"/>
    <row r="1279" customFormat="1" ht="15.75" x14ac:dyDescent="0.25"/>
    <row r="1280" customFormat="1" ht="15.75" x14ac:dyDescent="0.25"/>
    <row r="1281" customFormat="1" ht="15.75" x14ac:dyDescent="0.25"/>
    <row r="1282" customFormat="1" ht="15.75" x14ac:dyDescent="0.25"/>
    <row r="1283" customFormat="1" ht="15.75" x14ac:dyDescent="0.25"/>
    <row r="1284" customFormat="1" ht="15.75" x14ac:dyDescent="0.25"/>
    <row r="1285" customFormat="1" ht="15.75" x14ac:dyDescent="0.25"/>
    <row r="1286" customFormat="1" ht="15.75" x14ac:dyDescent="0.25"/>
    <row r="1287" customFormat="1" ht="15.75" x14ac:dyDescent="0.25"/>
    <row r="1288" customFormat="1" ht="15.75" x14ac:dyDescent="0.25"/>
    <row r="1289" customFormat="1" ht="15.75" x14ac:dyDescent="0.25"/>
    <row r="1290" customFormat="1" ht="15.75" x14ac:dyDescent="0.25"/>
    <row r="1291" customFormat="1" ht="15.75" x14ac:dyDescent="0.25"/>
    <row r="1292" customFormat="1" ht="15.75" x14ac:dyDescent="0.25"/>
    <row r="1293" customFormat="1" ht="15.75" x14ac:dyDescent="0.25"/>
    <row r="1294" customFormat="1" ht="15.75" x14ac:dyDescent="0.25"/>
    <row r="1295" customFormat="1" ht="15.75" x14ac:dyDescent="0.25"/>
    <row r="1296" customFormat="1" ht="15.75" x14ac:dyDescent="0.25"/>
    <row r="1297" customFormat="1" ht="15.75" x14ac:dyDescent="0.25"/>
    <row r="1298" customFormat="1" ht="15.75" x14ac:dyDescent="0.25"/>
    <row r="1299" customFormat="1" ht="15.75" x14ac:dyDescent="0.25"/>
    <row r="1300" customFormat="1" ht="15.75" x14ac:dyDescent="0.25"/>
    <row r="1301" customFormat="1" ht="15.75" x14ac:dyDescent="0.25"/>
    <row r="1302" customFormat="1" ht="15.75" x14ac:dyDescent="0.25"/>
    <row r="1303" customFormat="1" ht="15.75" x14ac:dyDescent="0.25"/>
    <row r="1304" customFormat="1" ht="15.75" x14ac:dyDescent="0.25"/>
    <row r="1305" customFormat="1" ht="15.75" x14ac:dyDescent="0.25"/>
    <row r="1306" customFormat="1" ht="15.75" x14ac:dyDescent="0.25"/>
    <row r="1307" customFormat="1" ht="15.75" x14ac:dyDescent="0.25"/>
    <row r="1308" customFormat="1" ht="15.75" x14ac:dyDescent="0.25"/>
    <row r="1309" customFormat="1" ht="15.75" x14ac:dyDescent="0.25"/>
    <row r="1310" customFormat="1" ht="15.75" x14ac:dyDescent="0.25"/>
    <row r="1311" customFormat="1" ht="15.75" x14ac:dyDescent="0.25"/>
    <row r="1312" customFormat="1" ht="15.75" x14ac:dyDescent="0.25"/>
    <row r="1313" customFormat="1" ht="15.75" x14ac:dyDescent="0.25"/>
    <row r="1314" customFormat="1" ht="15.75" x14ac:dyDescent="0.25"/>
    <row r="1315" customFormat="1" ht="15.75" x14ac:dyDescent="0.25"/>
    <row r="1316" customFormat="1" ht="15.75" x14ac:dyDescent="0.25"/>
    <row r="1317" customFormat="1" ht="15.75" x14ac:dyDescent="0.25"/>
    <row r="1318" customFormat="1" ht="15.75" x14ac:dyDescent="0.25"/>
    <row r="1319" customFormat="1" ht="15.75" x14ac:dyDescent="0.25"/>
    <row r="1320" customFormat="1" ht="15.75" x14ac:dyDescent="0.25"/>
    <row r="1321" customFormat="1" ht="15.75" x14ac:dyDescent="0.25"/>
    <row r="1322" customFormat="1" ht="15.75" x14ac:dyDescent="0.25"/>
    <row r="1323" customFormat="1" ht="15.75" x14ac:dyDescent="0.25"/>
    <row r="1324" customFormat="1" ht="15.75" x14ac:dyDescent="0.25"/>
    <row r="1325" customFormat="1" ht="15.75" x14ac:dyDescent="0.25"/>
    <row r="1326" customFormat="1" ht="15.75" x14ac:dyDescent="0.25"/>
    <row r="1327" customFormat="1" ht="15.75" x14ac:dyDescent="0.25"/>
    <row r="1328" customFormat="1" ht="15.75" x14ac:dyDescent="0.25"/>
    <row r="1329" customFormat="1" ht="15.75" x14ac:dyDescent="0.25"/>
    <row r="1330" customFormat="1" ht="15.75" x14ac:dyDescent="0.25"/>
    <row r="1331" customFormat="1" ht="15.75" x14ac:dyDescent="0.25"/>
    <row r="1332" customFormat="1" ht="15.75" x14ac:dyDescent="0.25"/>
    <row r="1333" customFormat="1" ht="15.75" x14ac:dyDescent="0.25"/>
    <row r="1334" customFormat="1" ht="15.75" x14ac:dyDescent="0.25"/>
    <row r="1335" customFormat="1" ht="15.75" x14ac:dyDescent="0.25"/>
    <row r="1336" customFormat="1" ht="15.75" x14ac:dyDescent="0.25"/>
    <row r="1337" customFormat="1" ht="15.75" x14ac:dyDescent="0.25"/>
    <row r="1338" customFormat="1" ht="15.75" x14ac:dyDescent="0.25"/>
    <row r="1339" customFormat="1" ht="15.75" x14ac:dyDescent="0.25"/>
    <row r="1340" customFormat="1" ht="15.75" x14ac:dyDescent="0.25"/>
    <row r="1341" customFormat="1" ht="15.75" x14ac:dyDescent="0.25"/>
    <row r="1342" customFormat="1" ht="15.75" x14ac:dyDescent="0.25"/>
    <row r="1343" customFormat="1" ht="15.75" x14ac:dyDescent="0.25"/>
    <row r="1344" customFormat="1" ht="15.75" x14ac:dyDescent="0.25"/>
    <row r="1345" customFormat="1" ht="15.75" x14ac:dyDescent="0.25"/>
    <row r="1346" customFormat="1" ht="15.75" x14ac:dyDescent="0.25"/>
    <row r="1347" customFormat="1" ht="15.75" x14ac:dyDescent="0.25"/>
    <row r="1348" customFormat="1" ht="15.75" x14ac:dyDescent="0.25"/>
    <row r="1349" customFormat="1" ht="15.75" x14ac:dyDescent="0.25"/>
    <row r="1350" customFormat="1" ht="15.75" x14ac:dyDescent="0.25"/>
    <row r="1351" customFormat="1" ht="15.75" x14ac:dyDescent="0.25"/>
    <row r="1352" customFormat="1" ht="15.75" x14ac:dyDescent="0.25"/>
    <row r="1353" customFormat="1" ht="15.75" x14ac:dyDescent="0.25"/>
    <row r="1354" customFormat="1" ht="15.75" x14ac:dyDescent="0.25"/>
    <row r="1355" customFormat="1" ht="15.75" x14ac:dyDescent="0.25"/>
    <row r="1356" customFormat="1" ht="15.75" x14ac:dyDescent="0.25"/>
    <row r="1357" customFormat="1" ht="15.75" x14ac:dyDescent="0.25"/>
    <row r="1358" customFormat="1" ht="15.75" x14ac:dyDescent="0.25"/>
    <row r="1359" customFormat="1" ht="15.75" x14ac:dyDescent="0.25"/>
    <row r="1360" customFormat="1" ht="15.75" x14ac:dyDescent="0.25"/>
    <row r="1361" customFormat="1" ht="15.75" x14ac:dyDescent="0.25"/>
    <row r="1362" customFormat="1" ht="15.75" x14ac:dyDescent="0.25"/>
    <row r="1363" customFormat="1" ht="15.75" x14ac:dyDescent="0.25"/>
    <row r="1364" customFormat="1" ht="15.75" x14ac:dyDescent="0.25"/>
    <row r="1365" customFormat="1" ht="15.75" x14ac:dyDescent="0.25"/>
    <row r="1366" customFormat="1" ht="15.75" x14ac:dyDescent="0.25"/>
    <row r="1367" customFormat="1" ht="15.75" x14ac:dyDescent="0.25"/>
    <row r="1368" customFormat="1" ht="15.75" x14ac:dyDescent="0.25"/>
    <row r="1369" customFormat="1" ht="15.75" x14ac:dyDescent="0.25"/>
    <row r="1370" customFormat="1" ht="15.75" x14ac:dyDescent="0.25"/>
    <row r="1371" customFormat="1" ht="15.75" x14ac:dyDescent="0.25"/>
    <row r="1372" customFormat="1" ht="15.75" x14ac:dyDescent="0.25"/>
    <row r="1373" customFormat="1" ht="15.75" x14ac:dyDescent="0.25"/>
    <row r="1374" customFormat="1" ht="15.75" x14ac:dyDescent="0.25"/>
    <row r="1375" customFormat="1" ht="15.75" x14ac:dyDescent="0.25"/>
    <row r="1376" customFormat="1" ht="15.75" x14ac:dyDescent="0.25"/>
    <row r="1377" customFormat="1" ht="15.75" x14ac:dyDescent="0.25"/>
    <row r="1378" customFormat="1" ht="15.75" x14ac:dyDescent="0.25"/>
    <row r="1379" customFormat="1" ht="15.75" x14ac:dyDescent="0.25"/>
    <row r="1380" customFormat="1" ht="15.75" x14ac:dyDescent="0.25"/>
    <row r="1381" customFormat="1" ht="15.75" x14ac:dyDescent="0.25"/>
    <row r="1382" customFormat="1" ht="15.75" x14ac:dyDescent="0.25"/>
    <row r="1383" customFormat="1" ht="15.75" x14ac:dyDescent="0.25"/>
    <row r="1384" customFormat="1" ht="15.75" x14ac:dyDescent="0.25"/>
    <row r="1385" customFormat="1" ht="15.75" x14ac:dyDescent="0.25"/>
    <row r="1386" customFormat="1" ht="15.75" x14ac:dyDescent="0.25"/>
    <row r="1387" customFormat="1" ht="15.75" x14ac:dyDescent="0.25"/>
    <row r="1388" customFormat="1" ht="15.75" x14ac:dyDescent="0.25"/>
    <row r="1389" customFormat="1" ht="15.75" x14ac:dyDescent="0.25"/>
    <row r="1390" customFormat="1" ht="15.75" x14ac:dyDescent="0.25"/>
    <row r="1391" customFormat="1" ht="15.75" x14ac:dyDescent="0.25"/>
    <row r="1392" customFormat="1" ht="15.75" x14ac:dyDescent="0.25"/>
    <row r="1393" customFormat="1" ht="15.75" x14ac:dyDescent="0.25"/>
    <row r="1394" customFormat="1" ht="15.75" x14ac:dyDescent="0.25"/>
    <row r="1395" customFormat="1" ht="15.75" x14ac:dyDescent="0.25"/>
    <row r="1396" customFormat="1" ht="15.75" x14ac:dyDescent="0.25"/>
    <row r="1397" customFormat="1" ht="15.75" x14ac:dyDescent="0.25"/>
    <row r="1398" customFormat="1" ht="15.75" x14ac:dyDescent="0.25"/>
    <row r="1399" customFormat="1" ht="15.75" x14ac:dyDescent="0.25"/>
    <row r="1400" customFormat="1" ht="15.75" x14ac:dyDescent="0.25"/>
    <row r="1401" customFormat="1" ht="15.75" x14ac:dyDescent="0.25"/>
    <row r="1402" customFormat="1" ht="15.75" x14ac:dyDescent="0.25"/>
    <row r="1403" customFormat="1" ht="15.75" x14ac:dyDescent="0.25"/>
    <row r="1404" customFormat="1" ht="15.75" x14ac:dyDescent="0.25"/>
    <row r="1405" customFormat="1" ht="15.75" x14ac:dyDescent="0.25"/>
    <row r="1406" customFormat="1" ht="15.75" x14ac:dyDescent="0.25"/>
    <row r="1407" customFormat="1" ht="15.75" x14ac:dyDescent="0.25"/>
    <row r="1408" customFormat="1" ht="15.75" x14ac:dyDescent="0.25"/>
    <row r="1409" customFormat="1" ht="15.75" x14ac:dyDescent="0.25"/>
    <row r="1410" customFormat="1" ht="15.75" x14ac:dyDescent="0.25"/>
    <row r="1411" customFormat="1" ht="15.75" x14ac:dyDescent="0.25"/>
    <row r="1412" customFormat="1" ht="15.75" x14ac:dyDescent="0.25"/>
    <row r="1413" customFormat="1" ht="15.75" x14ac:dyDescent="0.25"/>
    <row r="1414" customFormat="1" ht="15.75" x14ac:dyDescent="0.25"/>
    <row r="1415" customFormat="1" ht="15.75" x14ac:dyDescent="0.25"/>
    <row r="1416" customFormat="1" ht="15.75" x14ac:dyDescent="0.25"/>
    <row r="1417" customFormat="1" ht="15.75" x14ac:dyDescent="0.25"/>
    <row r="1418" customFormat="1" ht="15.75" x14ac:dyDescent="0.25"/>
    <row r="1419" customFormat="1" ht="15.75" x14ac:dyDescent="0.25"/>
    <row r="1420" customFormat="1" ht="15.75" x14ac:dyDescent="0.25"/>
    <row r="1421" customFormat="1" ht="15.75" x14ac:dyDescent="0.25"/>
    <row r="1422" customFormat="1" ht="15.75" x14ac:dyDescent="0.25"/>
    <row r="1423" customFormat="1" ht="15.75" x14ac:dyDescent="0.25"/>
    <row r="1424" customFormat="1" ht="15.75" x14ac:dyDescent="0.25"/>
    <row r="1425" customFormat="1" ht="15.75" x14ac:dyDescent="0.25"/>
    <row r="1426" customFormat="1" ht="15.75" x14ac:dyDescent="0.25"/>
    <row r="1427" customFormat="1" ht="15.75" x14ac:dyDescent="0.25"/>
    <row r="1428" customFormat="1" ht="15.75" x14ac:dyDescent="0.25"/>
    <row r="1429" customFormat="1" ht="15.75" x14ac:dyDescent="0.25"/>
    <row r="1430" customFormat="1" ht="15.75" x14ac:dyDescent="0.25"/>
    <row r="1431" customFormat="1" ht="15.75" x14ac:dyDescent="0.25"/>
    <row r="1432" customFormat="1" ht="15.75" x14ac:dyDescent="0.25"/>
    <row r="1433" customFormat="1" ht="15.75" x14ac:dyDescent="0.25"/>
    <row r="1434" customFormat="1" ht="15.75" x14ac:dyDescent="0.25"/>
    <row r="1435" customFormat="1" ht="15.75" x14ac:dyDescent="0.25"/>
    <row r="1436" customFormat="1" ht="15.75" x14ac:dyDescent="0.25"/>
    <row r="1437" customFormat="1" ht="15.75" x14ac:dyDescent="0.25"/>
    <row r="1438" customFormat="1" ht="15.75" x14ac:dyDescent="0.25"/>
    <row r="1439" customFormat="1" ht="15.75" x14ac:dyDescent="0.25"/>
    <row r="1440" customFormat="1" ht="15.75" x14ac:dyDescent="0.25"/>
    <row r="1441" customFormat="1" ht="15.75" x14ac:dyDescent="0.25"/>
    <row r="1442" customFormat="1" ht="15.75" x14ac:dyDescent="0.25"/>
    <row r="1443" customFormat="1" ht="15.75" x14ac:dyDescent="0.25"/>
    <row r="1444" customFormat="1" ht="15.75" x14ac:dyDescent="0.25"/>
    <row r="1445" customFormat="1" ht="15.75" x14ac:dyDescent="0.25"/>
    <row r="1446" customFormat="1" ht="15.75" x14ac:dyDescent="0.25"/>
    <row r="1447" customFormat="1" ht="15.75" x14ac:dyDescent="0.25"/>
    <row r="1448" customFormat="1" ht="15.75" x14ac:dyDescent="0.25"/>
    <row r="1449" customFormat="1" ht="15.75" x14ac:dyDescent="0.25"/>
    <row r="1450" customFormat="1" ht="15.75" x14ac:dyDescent="0.25"/>
    <row r="1451" customFormat="1" ht="15.75" x14ac:dyDescent="0.25"/>
    <row r="1452" customFormat="1" ht="15.75" x14ac:dyDescent="0.25"/>
    <row r="1453" customFormat="1" ht="15.75" x14ac:dyDescent="0.25"/>
    <row r="1454" customFormat="1" ht="15.75" x14ac:dyDescent="0.25"/>
    <row r="1455" customFormat="1" ht="15.75" x14ac:dyDescent="0.25"/>
    <row r="1456" customFormat="1" ht="15.75" x14ac:dyDescent="0.25"/>
    <row r="1457" customFormat="1" ht="15.75" x14ac:dyDescent="0.25"/>
    <row r="1458" customFormat="1" ht="15.75" x14ac:dyDescent="0.25"/>
    <row r="1459" customFormat="1" ht="15.75" x14ac:dyDescent="0.25"/>
    <row r="1460" customFormat="1" ht="15.75" x14ac:dyDescent="0.25"/>
    <row r="1461" customFormat="1" ht="15.75" x14ac:dyDescent="0.25"/>
    <row r="1462" customFormat="1" ht="15.75" x14ac:dyDescent="0.25"/>
    <row r="1463" customFormat="1" ht="15.75" x14ac:dyDescent="0.25"/>
    <row r="1464" customFormat="1" ht="15.75" x14ac:dyDescent="0.25"/>
    <row r="1465" customFormat="1" ht="15.75" x14ac:dyDescent="0.25"/>
    <row r="1466" customFormat="1" ht="15.75" x14ac:dyDescent="0.25"/>
    <row r="1467" customFormat="1" ht="15.75" x14ac:dyDescent="0.25"/>
    <row r="1468" customFormat="1" ht="15.75" x14ac:dyDescent="0.25"/>
    <row r="1469" customFormat="1" ht="15.75" x14ac:dyDescent="0.25"/>
    <row r="1470" customFormat="1" ht="15.75" x14ac:dyDescent="0.25"/>
    <row r="1471" customFormat="1" ht="15.75" x14ac:dyDescent="0.25"/>
    <row r="1472" customFormat="1" ht="15.75" x14ac:dyDescent="0.25"/>
    <row r="1473" customFormat="1" ht="15.75" x14ac:dyDescent="0.25"/>
    <row r="1474" customFormat="1" ht="15.75" x14ac:dyDescent="0.25"/>
    <row r="1475" customFormat="1" ht="15.75" x14ac:dyDescent="0.25"/>
    <row r="1476" customFormat="1" ht="15.75" x14ac:dyDescent="0.25"/>
    <row r="1477" customFormat="1" ht="15.75" x14ac:dyDescent="0.25"/>
    <row r="1478" customFormat="1" ht="15.75" x14ac:dyDescent="0.25"/>
    <row r="1479" customFormat="1" ht="15.75" x14ac:dyDescent="0.25"/>
    <row r="1480" customFormat="1" ht="15.75" x14ac:dyDescent="0.25"/>
    <row r="1481" customFormat="1" ht="15.75" x14ac:dyDescent="0.25"/>
    <row r="1482" customFormat="1" ht="15.75" x14ac:dyDescent="0.25"/>
    <row r="1483" customFormat="1" ht="15.75" x14ac:dyDescent="0.25"/>
    <row r="1484" customFormat="1" ht="15.75" x14ac:dyDescent="0.25"/>
    <row r="1485" customFormat="1" ht="15.75" x14ac:dyDescent="0.25"/>
    <row r="1486" customFormat="1" ht="15.75" x14ac:dyDescent="0.25"/>
    <row r="1487" customFormat="1" ht="15.75" x14ac:dyDescent="0.25"/>
    <row r="1488" customFormat="1" ht="15.75" x14ac:dyDescent="0.25"/>
    <row r="1489" customFormat="1" ht="15.75" x14ac:dyDescent="0.25"/>
    <row r="1490" customFormat="1" ht="15.75" x14ac:dyDescent="0.25"/>
    <row r="1491" customFormat="1" ht="15.75" x14ac:dyDescent="0.25"/>
    <row r="1492" customFormat="1" ht="15.75" x14ac:dyDescent="0.25"/>
    <row r="1493" customFormat="1" ht="15.75" x14ac:dyDescent="0.25"/>
    <row r="1494" customFormat="1" ht="15.75" x14ac:dyDescent="0.25"/>
    <row r="1495" customFormat="1" ht="15.75" x14ac:dyDescent="0.25"/>
    <row r="1496" customFormat="1" ht="15.75" x14ac:dyDescent="0.25"/>
    <row r="1497" customFormat="1" ht="15.75" x14ac:dyDescent="0.25"/>
    <row r="1498" customFormat="1" ht="15.75" x14ac:dyDescent="0.25"/>
    <row r="1499" customFormat="1" ht="15.75" x14ac:dyDescent="0.25"/>
    <row r="1500" customFormat="1" ht="15.75" x14ac:dyDescent="0.25"/>
    <row r="1501" customFormat="1" ht="15.75" x14ac:dyDescent="0.25"/>
    <row r="1502" customFormat="1" ht="15.75" x14ac:dyDescent="0.25"/>
    <row r="1503" customFormat="1" ht="15.75" x14ac:dyDescent="0.25"/>
    <row r="1504" customFormat="1" ht="15.75" x14ac:dyDescent="0.25"/>
    <row r="1505" customFormat="1" ht="15.75" x14ac:dyDescent="0.25"/>
    <row r="1506" customFormat="1" ht="15.75" x14ac:dyDescent="0.25"/>
    <row r="1507" customFormat="1" ht="15.75" x14ac:dyDescent="0.25"/>
    <row r="1508" customFormat="1" ht="15.75" x14ac:dyDescent="0.25"/>
    <row r="1509" customFormat="1" ht="15.75" x14ac:dyDescent="0.25"/>
    <row r="1510" customFormat="1" ht="15.75" x14ac:dyDescent="0.25"/>
    <row r="1511" customFormat="1" ht="15.75" x14ac:dyDescent="0.25"/>
    <row r="1512" customFormat="1" ht="15.75" x14ac:dyDescent="0.25"/>
    <row r="1513" customFormat="1" ht="15.75" x14ac:dyDescent="0.25"/>
    <row r="1514" customFormat="1" ht="15.75" x14ac:dyDescent="0.25"/>
    <row r="1515" customFormat="1" ht="15.75" x14ac:dyDescent="0.25"/>
    <row r="1516" customFormat="1" ht="15.75" x14ac:dyDescent="0.25"/>
    <row r="1517" customFormat="1" ht="15.75" x14ac:dyDescent="0.25"/>
    <row r="1518" customFormat="1" ht="15.75" x14ac:dyDescent="0.25"/>
    <row r="1519" customFormat="1" ht="15.75" x14ac:dyDescent="0.25"/>
    <row r="1520" customFormat="1" ht="15.75" x14ac:dyDescent="0.25"/>
    <row r="1521" customFormat="1" ht="15.75" x14ac:dyDescent="0.25"/>
    <row r="1522" customFormat="1" ht="15.75" x14ac:dyDescent="0.25"/>
    <row r="1523" customFormat="1" ht="15.75" x14ac:dyDescent="0.25"/>
    <row r="1524" customFormat="1" ht="15.75" x14ac:dyDescent="0.25"/>
    <row r="1525" customFormat="1" ht="15.75" x14ac:dyDescent="0.25"/>
    <row r="1526" customFormat="1" ht="15.75" x14ac:dyDescent="0.25"/>
    <row r="1527" customFormat="1" ht="15.75" x14ac:dyDescent="0.25"/>
    <row r="1528" customFormat="1" ht="15.75" x14ac:dyDescent="0.25"/>
    <row r="1529" customFormat="1" ht="15.75" x14ac:dyDescent="0.25"/>
    <row r="1530" customFormat="1" ht="15.75" x14ac:dyDescent="0.25"/>
    <row r="1531" customFormat="1" ht="15.75" x14ac:dyDescent="0.25"/>
    <row r="1532" customFormat="1" ht="15.75" x14ac:dyDescent="0.25"/>
    <row r="1533" customFormat="1" ht="15.75" x14ac:dyDescent="0.25"/>
    <row r="1534" customFormat="1" ht="15.75" x14ac:dyDescent="0.25"/>
    <row r="1535" customFormat="1" ht="15.75" x14ac:dyDescent="0.25"/>
    <row r="1536" customFormat="1" ht="15.75" x14ac:dyDescent="0.25"/>
    <row r="1537" customFormat="1" ht="15.75" x14ac:dyDescent="0.25"/>
    <row r="1538" customFormat="1" ht="15.75" x14ac:dyDescent="0.25"/>
    <row r="1539" customFormat="1" ht="15.75" x14ac:dyDescent="0.25"/>
    <row r="1540" customFormat="1" ht="15.75" x14ac:dyDescent="0.25"/>
    <row r="1541" customFormat="1" ht="15.75" x14ac:dyDescent="0.25"/>
    <row r="1542" customFormat="1" ht="15.75" x14ac:dyDescent="0.25"/>
    <row r="1543" customFormat="1" ht="15.75" x14ac:dyDescent="0.25"/>
    <row r="1544" customFormat="1" ht="15.75" x14ac:dyDescent="0.25"/>
    <row r="1545" customFormat="1" ht="15.75" x14ac:dyDescent="0.25"/>
    <row r="1546" customFormat="1" ht="15.75" x14ac:dyDescent="0.25"/>
    <row r="1547" customFormat="1" ht="15.75" x14ac:dyDescent="0.25"/>
    <row r="1548" customFormat="1" ht="15.75" x14ac:dyDescent="0.25"/>
    <row r="1549" customFormat="1" ht="15.75" x14ac:dyDescent="0.25"/>
    <row r="1550" customFormat="1" ht="15.75" x14ac:dyDescent="0.25"/>
    <row r="1551" customFormat="1" ht="15.75" x14ac:dyDescent="0.25"/>
    <row r="1552" customFormat="1" ht="15.75" x14ac:dyDescent="0.25"/>
    <row r="1553" customFormat="1" ht="15.75" x14ac:dyDescent="0.25"/>
    <row r="1554" customFormat="1" ht="15.75" x14ac:dyDescent="0.25"/>
    <row r="1555" customFormat="1" ht="15.75" x14ac:dyDescent="0.25"/>
    <row r="1556" customFormat="1" ht="15.75" x14ac:dyDescent="0.25"/>
    <row r="1557" customFormat="1" ht="15.75" x14ac:dyDescent="0.25"/>
    <row r="1558" customFormat="1" ht="15.75" x14ac:dyDescent="0.25"/>
    <row r="1559" customFormat="1" ht="15.75" x14ac:dyDescent="0.25"/>
    <row r="1560" customFormat="1" ht="15.75" x14ac:dyDescent="0.25"/>
    <row r="1561" customFormat="1" ht="15.75" x14ac:dyDescent="0.25"/>
    <row r="1562" customFormat="1" ht="15.75" x14ac:dyDescent="0.25"/>
    <row r="1563" customFormat="1" ht="15.75" x14ac:dyDescent="0.25"/>
    <row r="1564" customFormat="1" ht="15.75" x14ac:dyDescent="0.25"/>
    <row r="1565" customFormat="1" ht="15.75" x14ac:dyDescent="0.25"/>
    <row r="1566" customFormat="1" ht="15.75" x14ac:dyDescent="0.25"/>
    <row r="1567" customFormat="1" ht="15.75" x14ac:dyDescent="0.25"/>
    <row r="1568" customFormat="1" ht="15.75" x14ac:dyDescent="0.25"/>
    <row r="1569" customFormat="1" ht="15.75" x14ac:dyDescent="0.25"/>
    <row r="1570" customFormat="1" ht="15.75" x14ac:dyDescent="0.25"/>
    <row r="1571" customFormat="1" ht="15.75" x14ac:dyDescent="0.25"/>
    <row r="1572" customFormat="1" ht="15.75" x14ac:dyDescent="0.25"/>
    <row r="1573" customFormat="1" ht="15.75" x14ac:dyDescent="0.25"/>
    <row r="1574" customFormat="1" ht="15.75" x14ac:dyDescent="0.25"/>
    <row r="1575" customFormat="1" ht="15.75" x14ac:dyDescent="0.25"/>
    <row r="1576" customFormat="1" ht="15.75" x14ac:dyDescent="0.25"/>
    <row r="1577" customFormat="1" ht="15.75" x14ac:dyDescent="0.25"/>
    <row r="1578" customFormat="1" ht="15.75" x14ac:dyDescent="0.25"/>
    <row r="1579" customFormat="1" ht="15.75" x14ac:dyDescent="0.25"/>
    <row r="1580" customFormat="1" ht="15.75" x14ac:dyDescent="0.25"/>
    <row r="1581" customFormat="1" ht="15.75" x14ac:dyDescent="0.25"/>
    <row r="1582" customFormat="1" ht="15.75" x14ac:dyDescent="0.25"/>
    <row r="1583" customFormat="1" ht="15.75" x14ac:dyDescent="0.25"/>
    <row r="1584" customFormat="1" ht="15.75" x14ac:dyDescent="0.25"/>
    <row r="1585" customFormat="1" ht="15.75" x14ac:dyDescent="0.25"/>
    <row r="1586" customFormat="1" ht="15.75" x14ac:dyDescent="0.25"/>
    <row r="1587" customFormat="1" ht="15.75" x14ac:dyDescent="0.25"/>
    <row r="1588" customFormat="1" ht="15.75" x14ac:dyDescent="0.25"/>
    <row r="1589" customFormat="1" ht="15.75" x14ac:dyDescent="0.25"/>
    <row r="1590" customFormat="1" ht="15.75" x14ac:dyDescent="0.25"/>
    <row r="1591" customFormat="1" ht="15.75" x14ac:dyDescent="0.25"/>
    <row r="1592" customFormat="1" ht="15.75" x14ac:dyDescent="0.25"/>
    <row r="1593" customFormat="1" ht="15.75" x14ac:dyDescent="0.25"/>
    <row r="1594" customFormat="1" ht="15.75" x14ac:dyDescent="0.25"/>
    <row r="1595" customFormat="1" ht="15.75" x14ac:dyDescent="0.25"/>
    <row r="1596" customFormat="1" ht="15.75" x14ac:dyDescent="0.25"/>
    <row r="1597" customFormat="1" ht="15.75" x14ac:dyDescent="0.25"/>
    <row r="1598" customFormat="1" ht="15.75" x14ac:dyDescent="0.25"/>
    <row r="1599" customFormat="1" ht="15.75" x14ac:dyDescent="0.25"/>
    <row r="1600" customFormat="1" ht="15.75" x14ac:dyDescent="0.25"/>
    <row r="1601" customFormat="1" ht="15.75" x14ac:dyDescent="0.25"/>
    <row r="1602" customFormat="1" ht="15.75" x14ac:dyDescent="0.25"/>
    <row r="1603" customFormat="1" ht="15.75" x14ac:dyDescent="0.25"/>
    <row r="1604" customFormat="1" ht="15.75" x14ac:dyDescent="0.25"/>
    <row r="1605" customFormat="1" ht="15.75" x14ac:dyDescent="0.25"/>
    <row r="1606" customFormat="1" ht="15.75" x14ac:dyDescent="0.25"/>
    <row r="1607" customFormat="1" ht="15.75" x14ac:dyDescent="0.25"/>
    <row r="1608" customFormat="1" ht="15.75" x14ac:dyDescent="0.25"/>
    <row r="1609" customFormat="1" ht="15.75" x14ac:dyDescent="0.25"/>
    <row r="1610" customFormat="1" ht="15.75" x14ac:dyDescent="0.25"/>
    <row r="1611" customFormat="1" ht="15.75" x14ac:dyDescent="0.25"/>
    <row r="1612" customFormat="1" ht="15.75" x14ac:dyDescent="0.25"/>
    <row r="1613" customFormat="1" ht="15.75" x14ac:dyDescent="0.25"/>
    <row r="1614" customFormat="1" ht="15.75" x14ac:dyDescent="0.25"/>
    <row r="1615" customFormat="1" ht="15.75" x14ac:dyDescent="0.25"/>
    <row r="1616" customFormat="1" ht="15.75" x14ac:dyDescent="0.25"/>
    <row r="1617" customFormat="1" ht="15.75" x14ac:dyDescent="0.25"/>
    <row r="1618" customFormat="1" ht="15.75" x14ac:dyDescent="0.25"/>
    <row r="1619" customFormat="1" ht="15.75" x14ac:dyDescent="0.25"/>
    <row r="1620" customFormat="1" ht="15.75" x14ac:dyDescent="0.25"/>
    <row r="1621" customFormat="1" ht="15.75" x14ac:dyDescent="0.25"/>
    <row r="1622" customFormat="1" ht="15.75" x14ac:dyDescent="0.25"/>
    <row r="1623" customFormat="1" ht="15.75" x14ac:dyDescent="0.25"/>
    <row r="1624" customFormat="1" ht="15.75" x14ac:dyDescent="0.25"/>
    <row r="1625" customFormat="1" ht="15.75" x14ac:dyDescent="0.25"/>
    <row r="1626" customFormat="1" ht="15.75" x14ac:dyDescent="0.25"/>
    <row r="1627" customFormat="1" ht="15.75" x14ac:dyDescent="0.25"/>
    <row r="1628" customFormat="1" ht="15.75" x14ac:dyDescent="0.25"/>
    <row r="1629" customFormat="1" ht="15.75" x14ac:dyDescent="0.25"/>
    <row r="1630" customFormat="1" ht="15.75" x14ac:dyDescent="0.25"/>
    <row r="1631" customFormat="1" ht="15.75" x14ac:dyDescent="0.25"/>
    <row r="1632" customFormat="1" ht="15.75" x14ac:dyDescent="0.25"/>
    <row r="1633" customFormat="1" ht="15.75" x14ac:dyDescent="0.25"/>
    <row r="1634" customFormat="1" ht="15.75" x14ac:dyDescent="0.25"/>
    <row r="1635" customFormat="1" ht="15.75" x14ac:dyDescent="0.25"/>
    <row r="1636" customFormat="1" ht="15.75" x14ac:dyDescent="0.25"/>
    <row r="1637" customFormat="1" ht="15.75" x14ac:dyDescent="0.25"/>
    <row r="1638" customFormat="1" ht="15.75" x14ac:dyDescent="0.25"/>
    <row r="1639" customFormat="1" ht="15.75" x14ac:dyDescent="0.25"/>
    <row r="1640" customFormat="1" ht="15.75" x14ac:dyDescent="0.25"/>
    <row r="1641" customFormat="1" ht="15.75" x14ac:dyDescent="0.25"/>
    <row r="1642" customFormat="1" ht="15.75" x14ac:dyDescent="0.25"/>
    <row r="1643" customFormat="1" ht="15.75" x14ac:dyDescent="0.25"/>
    <row r="1644" customFormat="1" ht="15.75" x14ac:dyDescent="0.25"/>
    <row r="1645" customFormat="1" ht="15.75" x14ac:dyDescent="0.25"/>
    <row r="1646" customFormat="1" ht="15.75" x14ac:dyDescent="0.25"/>
    <row r="1647" customFormat="1" ht="15.75" x14ac:dyDescent="0.25"/>
    <row r="1648" customFormat="1" ht="15.75" x14ac:dyDescent="0.25"/>
    <row r="1649" customFormat="1" ht="15.75" x14ac:dyDescent="0.25"/>
    <row r="1650" customFormat="1" ht="15.75" x14ac:dyDescent="0.25"/>
    <row r="1651" customFormat="1" ht="15.75" x14ac:dyDescent="0.25"/>
    <row r="1652" customFormat="1" ht="15.75" x14ac:dyDescent="0.25"/>
    <row r="1653" customFormat="1" ht="15.75" x14ac:dyDescent="0.25"/>
    <row r="1654" customFormat="1" ht="15.75" x14ac:dyDescent="0.25"/>
    <row r="1655" customFormat="1" ht="15.75" x14ac:dyDescent="0.25"/>
    <row r="1656" customFormat="1" ht="15.75" x14ac:dyDescent="0.25"/>
    <row r="1657" customFormat="1" ht="15.75" x14ac:dyDescent="0.25"/>
    <row r="1658" customFormat="1" ht="15.75" x14ac:dyDescent="0.25"/>
    <row r="1659" customFormat="1" ht="15.75" x14ac:dyDescent="0.25"/>
    <row r="1660" customFormat="1" ht="15.75" x14ac:dyDescent="0.25"/>
    <row r="1661" customFormat="1" ht="15.75" x14ac:dyDescent="0.25"/>
    <row r="1662" customFormat="1" ht="15.75" x14ac:dyDescent="0.25"/>
    <row r="1663" customFormat="1" ht="15.75" x14ac:dyDescent="0.25"/>
    <row r="1664" customFormat="1" ht="15.75" x14ac:dyDescent="0.25"/>
    <row r="1665" customFormat="1" ht="15.75" x14ac:dyDescent="0.25"/>
    <row r="1666" customFormat="1" ht="15.75" x14ac:dyDescent="0.25"/>
    <row r="1667" customFormat="1" ht="15.75" x14ac:dyDescent="0.25"/>
    <row r="1668" customFormat="1" ht="15.75" x14ac:dyDescent="0.25"/>
    <row r="1669" customFormat="1" ht="15.75" x14ac:dyDescent="0.25"/>
    <row r="1670" customFormat="1" ht="15.75" x14ac:dyDescent="0.25"/>
    <row r="1671" customFormat="1" ht="15.75" x14ac:dyDescent="0.25"/>
    <row r="1672" customFormat="1" ht="15.75" x14ac:dyDescent="0.25"/>
    <row r="1673" customFormat="1" ht="15.75" x14ac:dyDescent="0.25"/>
    <row r="1674" customFormat="1" ht="15.75" x14ac:dyDescent="0.25"/>
    <row r="1675" customFormat="1" ht="15.75" x14ac:dyDescent="0.25"/>
    <row r="1676" customFormat="1" ht="15.75" x14ac:dyDescent="0.25"/>
    <row r="1677" customFormat="1" ht="15.75" x14ac:dyDescent="0.25"/>
    <row r="1678" customFormat="1" ht="15.75" x14ac:dyDescent="0.25"/>
    <row r="1679" customFormat="1" ht="15.75" x14ac:dyDescent="0.25"/>
    <row r="1680" customFormat="1" ht="15.75" x14ac:dyDescent="0.25"/>
    <row r="1681" customFormat="1" ht="15.75" x14ac:dyDescent="0.25"/>
    <row r="1682" customFormat="1" ht="15.75" x14ac:dyDescent="0.25"/>
    <row r="1683" customFormat="1" ht="15.75" x14ac:dyDescent="0.25"/>
    <row r="1684" customFormat="1" ht="15.75" x14ac:dyDescent="0.25"/>
    <row r="1685" customFormat="1" ht="15.75" x14ac:dyDescent="0.25"/>
    <row r="1686" customFormat="1" ht="15.75" x14ac:dyDescent="0.25"/>
    <row r="1687" customFormat="1" ht="15.75" x14ac:dyDescent="0.25"/>
    <row r="1688" customFormat="1" ht="15.75" x14ac:dyDescent="0.25"/>
    <row r="1689" customFormat="1" ht="15.75" x14ac:dyDescent="0.25"/>
    <row r="1690" customFormat="1" ht="15.75" x14ac:dyDescent="0.25"/>
    <row r="1691" customFormat="1" ht="15.75" x14ac:dyDescent="0.25"/>
    <row r="1692" customFormat="1" ht="15.75" x14ac:dyDescent="0.25"/>
    <row r="1693" customFormat="1" ht="15.75" x14ac:dyDescent="0.25"/>
    <row r="1694" customFormat="1" ht="15.75" x14ac:dyDescent="0.25"/>
    <row r="1695" customFormat="1" ht="15.75" x14ac:dyDescent="0.25"/>
    <row r="1696" customFormat="1" ht="15.75" x14ac:dyDescent="0.25"/>
    <row r="1697" customFormat="1" ht="15.75" x14ac:dyDescent="0.25"/>
    <row r="1698" customFormat="1" ht="15.75" x14ac:dyDescent="0.25"/>
    <row r="1699" customFormat="1" ht="15.75" x14ac:dyDescent="0.25"/>
    <row r="1700" customFormat="1" ht="15.75" x14ac:dyDescent="0.25"/>
    <row r="1701" customFormat="1" ht="15.75" x14ac:dyDescent="0.25"/>
    <row r="1702" customFormat="1" ht="15.75" x14ac:dyDescent="0.25"/>
    <row r="1703" customFormat="1" ht="15.75" x14ac:dyDescent="0.25"/>
    <row r="1704" customFormat="1" ht="15.75" x14ac:dyDescent="0.25"/>
    <row r="1705" customFormat="1" ht="15.75" x14ac:dyDescent="0.25"/>
    <row r="1706" customFormat="1" ht="15.75" x14ac:dyDescent="0.25"/>
    <row r="1707" customFormat="1" ht="15.75" x14ac:dyDescent="0.25"/>
    <row r="1708" customFormat="1" ht="15.75" x14ac:dyDescent="0.25"/>
    <row r="1709" customFormat="1" ht="15.75" x14ac:dyDescent="0.25"/>
    <row r="1710" customFormat="1" ht="15.75" x14ac:dyDescent="0.25"/>
    <row r="1711" customFormat="1" ht="15.75" x14ac:dyDescent="0.25"/>
    <row r="1712" customFormat="1" ht="15.75" x14ac:dyDescent="0.25"/>
    <row r="1713" customFormat="1" ht="15.75" x14ac:dyDescent="0.25"/>
    <row r="1714" customFormat="1" ht="15.75" x14ac:dyDescent="0.25"/>
    <row r="1715" customFormat="1" ht="15.75" x14ac:dyDescent="0.25"/>
    <row r="1716" customFormat="1" ht="15.75" x14ac:dyDescent="0.25"/>
    <row r="1717" customFormat="1" ht="15.75" x14ac:dyDescent="0.25"/>
    <row r="1718" customFormat="1" ht="15.75" x14ac:dyDescent="0.25"/>
    <row r="1719" customFormat="1" ht="15.75" x14ac:dyDescent="0.25"/>
    <row r="1720" customFormat="1" ht="15.75" x14ac:dyDescent="0.25"/>
    <row r="1721" customFormat="1" ht="15.75" x14ac:dyDescent="0.25"/>
    <row r="1722" customFormat="1" ht="15.75" x14ac:dyDescent="0.25"/>
    <row r="1723" customFormat="1" ht="15.75" x14ac:dyDescent="0.25"/>
    <row r="1724" customFormat="1" ht="15.75" x14ac:dyDescent="0.25"/>
    <row r="1725" customFormat="1" ht="15.75" x14ac:dyDescent="0.25"/>
    <row r="1726" customFormat="1" ht="15.75" x14ac:dyDescent="0.25"/>
    <row r="1727" customFormat="1" ht="15.75" x14ac:dyDescent="0.25"/>
    <row r="1728" customFormat="1" ht="15.75" x14ac:dyDescent="0.25"/>
    <row r="1729" customFormat="1" ht="15.75" x14ac:dyDescent="0.25"/>
    <row r="1730" customFormat="1" ht="15.75" x14ac:dyDescent="0.25"/>
    <row r="1731" customFormat="1" ht="15.75" x14ac:dyDescent="0.25"/>
    <row r="1732" customFormat="1" ht="15.75" x14ac:dyDescent="0.25"/>
    <row r="1733" customFormat="1" ht="15.75" x14ac:dyDescent="0.25"/>
    <row r="1734" customFormat="1" ht="15.75" x14ac:dyDescent="0.25"/>
    <row r="1735" customFormat="1" ht="15.75" x14ac:dyDescent="0.25"/>
    <row r="1736" customFormat="1" ht="15.75" x14ac:dyDescent="0.25"/>
    <row r="1737" customFormat="1" ht="15.75" x14ac:dyDescent="0.25"/>
    <row r="1738" customFormat="1" ht="15.75" x14ac:dyDescent="0.25"/>
    <row r="1739" customFormat="1" ht="15.75" x14ac:dyDescent="0.25"/>
    <row r="1740" customFormat="1" ht="15.75" x14ac:dyDescent="0.25"/>
    <row r="1741" customFormat="1" ht="15.75" x14ac:dyDescent="0.25"/>
    <row r="1742" customFormat="1" ht="15.75" x14ac:dyDescent="0.25"/>
    <row r="1743" customFormat="1" ht="15.75" x14ac:dyDescent="0.25"/>
    <row r="1744" customFormat="1" ht="15.75" x14ac:dyDescent="0.25"/>
    <row r="1745" customFormat="1" ht="15.75" x14ac:dyDescent="0.25"/>
    <row r="1746" customFormat="1" ht="15.75" x14ac:dyDescent="0.25"/>
    <row r="1747" customFormat="1" ht="15.75" x14ac:dyDescent="0.25"/>
    <row r="1748" customFormat="1" ht="15.75" x14ac:dyDescent="0.25"/>
    <row r="1749" customFormat="1" ht="15.75" x14ac:dyDescent="0.25"/>
    <row r="1750" customFormat="1" ht="15.75" x14ac:dyDescent="0.25"/>
    <row r="1751" customFormat="1" ht="15.75" x14ac:dyDescent="0.25"/>
    <row r="1752" customFormat="1" ht="15.75" x14ac:dyDescent="0.25"/>
    <row r="1753" customFormat="1" ht="15.75" x14ac:dyDescent="0.25"/>
    <row r="1754" customFormat="1" ht="15.75" x14ac:dyDescent="0.25"/>
    <row r="1755" customFormat="1" ht="15.75" x14ac:dyDescent="0.25"/>
    <row r="1756" customFormat="1" ht="15.75" x14ac:dyDescent="0.25"/>
    <row r="1757" customFormat="1" ht="15.75" x14ac:dyDescent="0.25"/>
    <row r="1758" customFormat="1" ht="15.75" x14ac:dyDescent="0.25"/>
    <row r="1759" customFormat="1" ht="15.75" x14ac:dyDescent="0.25"/>
    <row r="1760" customFormat="1" ht="15.75" x14ac:dyDescent="0.25"/>
    <row r="1761" customFormat="1" ht="15.75" x14ac:dyDescent="0.25"/>
    <row r="1762" customFormat="1" ht="15.75" x14ac:dyDescent="0.25"/>
    <row r="1763" customFormat="1" ht="15.75" x14ac:dyDescent="0.25"/>
    <row r="1764" customFormat="1" ht="15.75" x14ac:dyDescent="0.25"/>
    <row r="1765" customFormat="1" ht="15.75" x14ac:dyDescent="0.25"/>
    <row r="1766" customFormat="1" ht="15.75" x14ac:dyDescent="0.25"/>
    <row r="1767" customFormat="1" ht="15.75" x14ac:dyDescent="0.25"/>
    <row r="1768" customFormat="1" ht="15.75" x14ac:dyDescent="0.25"/>
    <row r="1769" customFormat="1" ht="15.75" x14ac:dyDescent="0.25"/>
    <row r="1770" customFormat="1" ht="15.75" x14ac:dyDescent="0.25"/>
    <row r="1771" customFormat="1" ht="15.75" x14ac:dyDescent="0.25"/>
    <row r="1772" customFormat="1" ht="15.75" x14ac:dyDescent="0.25"/>
    <row r="1773" customFormat="1" ht="15.75" x14ac:dyDescent="0.25"/>
    <row r="1774" customFormat="1" ht="15.75" x14ac:dyDescent="0.25"/>
    <row r="1775" customFormat="1" ht="15.75" x14ac:dyDescent="0.25"/>
    <row r="1776" customFormat="1" ht="15.75" x14ac:dyDescent="0.25"/>
    <row r="1777" customFormat="1" ht="15.75" x14ac:dyDescent="0.25"/>
    <row r="1778" customFormat="1" ht="15.75" x14ac:dyDescent="0.25"/>
    <row r="1779" customFormat="1" ht="15.75" x14ac:dyDescent="0.25"/>
    <row r="1780" customFormat="1" ht="15.75" x14ac:dyDescent="0.25"/>
    <row r="1781" customFormat="1" ht="15.75" x14ac:dyDescent="0.25"/>
    <row r="1782" customFormat="1" ht="15.75" x14ac:dyDescent="0.25"/>
    <row r="1783" customFormat="1" ht="15.75" x14ac:dyDescent="0.25"/>
    <row r="1784" customFormat="1" ht="15.75" x14ac:dyDescent="0.25"/>
    <row r="1785" customFormat="1" ht="15.75" x14ac:dyDescent="0.25"/>
    <row r="1786" customFormat="1" ht="15.75" x14ac:dyDescent="0.25"/>
    <row r="1787" customFormat="1" ht="15.75" x14ac:dyDescent="0.25"/>
    <row r="1788" customFormat="1" ht="15.75" x14ac:dyDescent="0.25"/>
    <row r="1789" customFormat="1" ht="15.75" x14ac:dyDescent="0.25"/>
    <row r="1790" customFormat="1" ht="15.75" x14ac:dyDescent="0.25"/>
    <row r="1791" customFormat="1" ht="15.75" x14ac:dyDescent="0.25"/>
    <row r="1792" customFormat="1" ht="15.75" x14ac:dyDescent="0.25"/>
    <row r="1793" customFormat="1" ht="15.75" x14ac:dyDescent="0.25"/>
    <row r="1794" customFormat="1" ht="15.75" x14ac:dyDescent="0.25"/>
    <row r="1795" customFormat="1" ht="15.75" x14ac:dyDescent="0.25"/>
    <row r="1796" customFormat="1" ht="15.75" x14ac:dyDescent="0.25"/>
    <row r="1797" customFormat="1" ht="15.75" x14ac:dyDescent="0.25"/>
    <row r="1798" customFormat="1" ht="15.75" x14ac:dyDescent="0.25"/>
    <row r="1799" customFormat="1" ht="15.75" x14ac:dyDescent="0.25"/>
    <row r="1800" customFormat="1" ht="15.75" x14ac:dyDescent="0.25"/>
    <row r="1801" customFormat="1" ht="15.75" x14ac:dyDescent="0.25"/>
    <row r="1802" customFormat="1" ht="15.75" x14ac:dyDescent="0.25"/>
    <row r="1803" customFormat="1" ht="15.75" x14ac:dyDescent="0.25"/>
    <row r="1804" customFormat="1" ht="15.75" x14ac:dyDescent="0.25"/>
    <row r="1805" customFormat="1" ht="15.75" x14ac:dyDescent="0.25"/>
    <row r="1806" customFormat="1" ht="15.75" x14ac:dyDescent="0.25"/>
    <row r="1807" customFormat="1" ht="15.75" x14ac:dyDescent="0.25"/>
    <row r="1808" customFormat="1" ht="15.75" x14ac:dyDescent="0.25"/>
    <row r="1809" customFormat="1" ht="15.75" x14ac:dyDescent="0.25"/>
    <row r="1810" customFormat="1" ht="15.75" x14ac:dyDescent="0.25"/>
    <row r="1811" customFormat="1" ht="15.75" x14ac:dyDescent="0.25"/>
    <row r="1812" customFormat="1" ht="15.75" x14ac:dyDescent="0.25"/>
    <row r="1813" customFormat="1" ht="15.75" x14ac:dyDescent="0.25"/>
    <row r="1814" customFormat="1" ht="15.75" x14ac:dyDescent="0.25"/>
    <row r="1815" customFormat="1" ht="15.75" x14ac:dyDescent="0.25"/>
    <row r="1816" customFormat="1" ht="15.75" x14ac:dyDescent="0.25"/>
    <row r="1817" customFormat="1" ht="15.75" x14ac:dyDescent="0.25"/>
    <row r="1818" customFormat="1" ht="15.75" x14ac:dyDescent="0.25"/>
    <row r="1819" customFormat="1" ht="15.75" x14ac:dyDescent="0.25"/>
    <row r="1820" customFormat="1" ht="15.75" x14ac:dyDescent="0.25"/>
    <row r="1821" customFormat="1" ht="15.75" x14ac:dyDescent="0.25"/>
    <row r="1822" customFormat="1" ht="15.75" x14ac:dyDescent="0.25"/>
    <row r="1823" customFormat="1" ht="15.75" x14ac:dyDescent="0.25"/>
    <row r="1824" customFormat="1" ht="15.75" x14ac:dyDescent="0.25"/>
    <row r="1825" customFormat="1" ht="15.75" x14ac:dyDescent="0.25"/>
    <row r="1826" customFormat="1" ht="15.75" x14ac:dyDescent="0.25"/>
    <row r="1827" customFormat="1" ht="15.75" x14ac:dyDescent="0.25"/>
    <row r="1828" customFormat="1" ht="15.75" x14ac:dyDescent="0.25"/>
    <row r="1829" customFormat="1" ht="15.75" x14ac:dyDescent="0.25"/>
    <row r="1830" customFormat="1" ht="15.75" x14ac:dyDescent="0.25"/>
    <row r="1831" customFormat="1" ht="15.75" x14ac:dyDescent="0.25"/>
    <row r="1832" customFormat="1" ht="15.75" x14ac:dyDescent="0.25"/>
    <row r="1833" customFormat="1" ht="15.75" x14ac:dyDescent="0.25"/>
    <row r="1834" customFormat="1" ht="15.75" x14ac:dyDescent="0.25"/>
    <row r="1835" customFormat="1" ht="15.75" x14ac:dyDescent="0.25"/>
    <row r="1836" customFormat="1" ht="15.75" x14ac:dyDescent="0.25"/>
    <row r="1837" customFormat="1" ht="15.75" x14ac:dyDescent="0.25"/>
    <row r="1838" customFormat="1" ht="15.75" x14ac:dyDescent="0.25"/>
    <row r="1839" customFormat="1" ht="15.75" x14ac:dyDescent="0.25"/>
    <row r="1840" customFormat="1" ht="15.75" x14ac:dyDescent="0.25"/>
    <row r="1841" customFormat="1" ht="15.75" x14ac:dyDescent="0.25"/>
    <row r="1842" customFormat="1" ht="15.75" x14ac:dyDescent="0.25"/>
    <row r="1843" customFormat="1" ht="15.75" x14ac:dyDescent="0.25"/>
    <row r="1844" customFormat="1" ht="15.75" x14ac:dyDescent="0.25"/>
    <row r="1845" customFormat="1" ht="15.75" x14ac:dyDescent="0.25"/>
    <row r="1846" customFormat="1" ht="15.75" x14ac:dyDescent="0.25"/>
    <row r="1847" customFormat="1" ht="15.75" x14ac:dyDescent="0.25"/>
    <row r="1848" customFormat="1" ht="15.75" x14ac:dyDescent="0.25"/>
    <row r="1849" customFormat="1" ht="15.75" x14ac:dyDescent="0.25"/>
    <row r="1850" customFormat="1" ht="15.75" x14ac:dyDescent="0.25"/>
    <row r="1851" customFormat="1" ht="15.75" x14ac:dyDescent="0.25"/>
    <row r="1852" customFormat="1" ht="15.75" x14ac:dyDescent="0.25"/>
    <row r="1853" customFormat="1" ht="15.75" x14ac:dyDescent="0.25"/>
    <row r="1854" customFormat="1" ht="15.75" x14ac:dyDescent="0.25"/>
    <row r="1855" customFormat="1" ht="15.75" x14ac:dyDescent="0.25"/>
    <row r="1856" customFormat="1" ht="15.75" x14ac:dyDescent="0.25"/>
    <row r="1857" customFormat="1" ht="15.75" x14ac:dyDescent="0.25"/>
    <row r="1858" customFormat="1" ht="15.75" x14ac:dyDescent="0.25"/>
    <row r="1859" customFormat="1" ht="15.75" x14ac:dyDescent="0.25"/>
    <row r="1860" customFormat="1" ht="15.75" x14ac:dyDescent="0.25"/>
    <row r="1861" customFormat="1" ht="15.75" x14ac:dyDescent="0.25"/>
    <row r="1862" customFormat="1" ht="15.75" x14ac:dyDescent="0.25"/>
    <row r="1863" customFormat="1" ht="15.75" x14ac:dyDescent="0.25"/>
    <row r="1864" customFormat="1" ht="15.75" x14ac:dyDescent="0.25"/>
    <row r="1865" customFormat="1" ht="15.75" x14ac:dyDescent="0.25"/>
    <row r="1866" customFormat="1" ht="15.75" x14ac:dyDescent="0.25"/>
    <row r="1867" customFormat="1" ht="15.75" x14ac:dyDescent="0.25"/>
    <row r="1868" customFormat="1" ht="15.75" x14ac:dyDescent="0.25"/>
    <row r="1869" customFormat="1" ht="15.75" x14ac:dyDescent="0.25"/>
    <row r="1870" customFormat="1" ht="15.75" x14ac:dyDescent="0.25"/>
    <row r="1871" customFormat="1" ht="15.75" x14ac:dyDescent="0.25"/>
    <row r="1872" customFormat="1" ht="15.75" x14ac:dyDescent="0.25"/>
    <row r="1873" customFormat="1" ht="15.75" x14ac:dyDescent="0.25"/>
    <row r="1874" customFormat="1" ht="15.75" x14ac:dyDescent="0.25"/>
    <row r="1875" customFormat="1" ht="15.75" x14ac:dyDescent="0.25"/>
    <row r="1876" customFormat="1" ht="15.75" x14ac:dyDescent="0.25"/>
    <row r="1877" customFormat="1" ht="15.75" x14ac:dyDescent="0.25"/>
    <row r="1878" customFormat="1" ht="15.75" x14ac:dyDescent="0.25"/>
    <row r="1879" customFormat="1" ht="15.75" x14ac:dyDescent="0.25"/>
    <row r="1880" customFormat="1" ht="15.75" x14ac:dyDescent="0.25"/>
    <row r="1881" customFormat="1" ht="15.75" x14ac:dyDescent="0.25"/>
    <row r="1882" customFormat="1" ht="15.75" x14ac:dyDescent="0.25"/>
    <row r="1883" customFormat="1" ht="15.75" x14ac:dyDescent="0.25"/>
    <row r="1884" customFormat="1" ht="15.75" x14ac:dyDescent="0.25"/>
    <row r="1885" customFormat="1" ht="15.75" x14ac:dyDescent="0.25"/>
    <row r="1886" customFormat="1" ht="15.75" x14ac:dyDescent="0.25"/>
    <row r="1887" customFormat="1" ht="15.75" x14ac:dyDescent="0.25"/>
    <row r="1888" customFormat="1" ht="15.75" x14ac:dyDescent="0.25"/>
    <row r="1889" customFormat="1" ht="15.75" x14ac:dyDescent="0.25"/>
    <row r="1890" customFormat="1" ht="15.75" x14ac:dyDescent="0.25"/>
    <row r="1891" customFormat="1" ht="15.75" x14ac:dyDescent="0.25"/>
    <row r="1892" customFormat="1" ht="15.75" x14ac:dyDescent="0.25"/>
    <row r="1893" customFormat="1" ht="15.75" x14ac:dyDescent="0.25"/>
    <row r="1894" customFormat="1" ht="15.75" x14ac:dyDescent="0.25"/>
    <row r="1895" customFormat="1" ht="15.75" x14ac:dyDescent="0.25"/>
    <row r="1896" customFormat="1" ht="15.75" x14ac:dyDescent="0.25"/>
    <row r="1897" customFormat="1" ht="15.75" x14ac:dyDescent="0.25"/>
    <row r="1898" customFormat="1" ht="15.75" x14ac:dyDescent="0.25"/>
    <row r="1899" customFormat="1" ht="15.75" x14ac:dyDescent="0.25"/>
    <row r="1900" customFormat="1" ht="15.75" x14ac:dyDescent="0.25"/>
    <row r="1901" customFormat="1" ht="15.75" x14ac:dyDescent="0.25"/>
    <row r="1902" customFormat="1" ht="15.75" x14ac:dyDescent="0.25"/>
    <row r="1903" customFormat="1" ht="15.75" x14ac:dyDescent="0.25"/>
    <row r="1904" customFormat="1" ht="15.75" x14ac:dyDescent="0.25"/>
    <row r="1905" customFormat="1" ht="15.75" x14ac:dyDescent="0.25"/>
    <row r="1906" customFormat="1" ht="15.75" x14ac:dyDescent="0.25"/>
    <row r="1907" customFormat="1" ht="15.75" x14ac:dyDescent="0.25"/>
    <row r="1908" customFormat="1" ht="15.75" x14ac:dyDescent="0.25"/>
    <row r="1909" customFormat="1" ht="15.75" x14ac:dyDescent="0.25"/>
    <row r="1910" customFormat="1" ht="15.75" x14ac:dyDescent="0.25"/>
    <row r="1911" customFormat="1" ht="15.75" x14ac:dyDescent="0.25"/>
    <row r="1912" customFormat="1" ht="15.75" x14ac:dyDescent="0.25"/>
    <row r="1913" customFormat="1" ht="15.75" x14ac:dyDescent="0.25"/>
    <row r="1914" customFormat="1" ht="15.75" x14ac:dyDescent="0.25"/>
    <row r="1915" customFormat="1" ht="15.75" x14ac:dyDescent="0.25"/>
    <row r="1916" customFormat="1" ht="15.75" x14ac:dyDescent="0.25"/>
    <row r="1917" customFormat="1" ht="15.75" x14ac:dyDescent="0.25"/>
    <row r="1918" customFormat="1" ht="15.75" x14ac:dyDescent="0.25"/>
    <row r="1919" customFormat="1" ht="15.75" x14ac:dyDescent="0.25"/>
    <row r="1920" customFormat="1" ht="15.75" x14ac:dyDescent="0.25"/>
    <row r="1921" customFormat="1" ht="15.75" x14ac:dyDescent="0.25"/>
    <row r="1922" customFormat="1" ht="15.75" x14ac:dyDescent="0.25"/>
    <row r="1923" customFormat="1" ht="15.75" x14ac:dyDescent="0.25"/>
    <row r="1924" customFormat="1" ht="15.75" x14ac:dyDescent="0.25"/>
    <row r="1925" customFormat="1" ht="15.75" x14ac:dyDescent="0.25"/>
    <row r="1926" customFormat="1" ht="15.75" x14ac:dyDescent="0.25"/>
    <row r="1927" customFormat="1" ht="15.75" x14ac:dyDescent="0.25"/>
    <row r="1928" customFormat="1" ht="15.75" x14ac:dyDescent="0.25"/>
    <row r="1929" customFormat="1" ht="15.75" x14ac:dyDescent="0.25"/>
    <row r="1930" customFormat="1" ht="15.75" x14ac:dyDescent="0.25"/>
    <row r="1931" customFormat="1" ht="15.75" x14ac:dyDescent="0.25"/>
    <row r="1932" customFormat="1" ht="15.75" x14ac:dyDescent="0.25"/>
    <row r="1933" customFormat="1" ht="15.75" x14ac:dyDescent="0.25"/>
    <row r="1934" customFormat="1" ht="15.75" x14ac:dyDescent="0.25"/>
    <row r="1935" customFormat="1" ht="15.75" x14ac:dyDescent="0.25"/>
    <row r="1936" customFormat="1" ht="15.75" x14ac:dyDescent="0.25"/>
    <row r="1937" customFormat="1" ht="15.75" x14ac:dyDescent="0.25"/>
    <row r="1938" customFormat="1" ht="15.75" x14ac:dyDescent="0.25"/>
    <row r="1939" customFormat="1" ht="15.75" x14ac:dyDescent="0.25"/>
    <row r="1940" customFormat="1" ht="15.75" x14ac:dyDescent="0.25"/>
    <row r="1941" customFormat="1" ht="15.75" x14ac:dyDescent="0.25"/>
    <row r="1942" customFormat="1" ht="15.75" x14ac:dyDescent="0.25"/>
    <row r="1943" customFormat="1" ht="15.75" x14ac:dyDescent="0.25"/>
    <row r="1944" customFormat="1" ht="15.75" x14ac:dyDescent="0.25"/>
    <row r="1945" customFormat="1" ht="15.75" x14ac:dyDescent="0.25"/>
    <row r="1946" customFormat="1" ht="15.75" x14ac:dyDescent="0.25"/>
    <row r="1947" customFormat="1" ht="15.75" x14ac:dyDescent="0.25"/>
    <row r="1948" customFormat="1" ht="15.75" x14ac:dyDescent="0.25"/>
    <row r="1949" customFormat="1" ht="15.75" x14ac:dyDescent="0.25"/>
    <row r="1950" customFormat="1" ht="15.75" x14ac:dyDescent="0.25"/>
    <row r="1951" customFormat="1" ht="15.75" x14ac:dyDescent="0.25"/>
    <row r="1952" customFormat="1" ht="15.75" x14ac:dyDescent="0.25"/>
    <row r="1953" customFormat="1" ht="15.75" x14ac:dyDescent="0.25"/>
    <row r="1954" customFormat="1" ht="15.75" x14ac:dyDescent="0.25"/>
    <row r="1955" customFormat="1" ht="15.75" x14ac:dyDescent="0.25"/>
    <row r="1956" customFormat="1" ht="15.75" x14ac:dyDescent="0.25"/>
    <row r="1957" customFormat="1" ht="15.75" x14ac:dyDescent="0.25"/>
    <row r="1958" customFormat="1" ht="15.75" x14ac:dyDescent="0.25"/>
    <row r="1959" customFormat="1" ht="15.75" x14ac:dyDescent="0.25"/>
    <row r="1960" customFormat="1" ht="15.75" x14ac:dyDescent="0.25"/>
    <row r="1961" customFormat="1" ht="15.75" x14ac:dyDescent="0.25"/>
    <row r="1962" customFormat="1" ht="15.75" x14ac:dyDescent="0.25"/>
    <row r="1963" customFormat="1" ht="15.75" x14ac:dyDescent="0.25"/>
    <row r="1964" customFormat="1" ht="15.75" x14ac:dyDescent="0.25"/>
    <row r="1965" customFormat="1" ht="15.75" x14ac:dyDescent="0.25"/>
    <row r="1966" customFormat="1" ht="15.75" x14ac:dyDescent="0.25"/>
    <row r="1967" customFormat="1" ht="15.75" x14ac:dyDescent="0.25"/>
    <row r="1968" customFormat="1" ht="15.75" x14ac:dyDescent="0.25"/>
    <row r="1969" customFormat="1" ht="15.75" x14ac:dyDescent="0.25"/>
    <row r="1970" customFormat="1" ht="15.75" x14ac:dyDescent="0.25"/>
    <row r="1971" customFormat="1" ht="15.75" x14ac:dyDescent="0.25"/>
    <row r="1972" customFormat="1" ht="15.75" x14ac:dyDescent="0.25"/>
    <row r="1973" customFormat="1" ht="15.75" x14ac:dyDescent="0.25"/>
    <row r="1974" customFormat="1" ht="15.75" x14ac:dyDescent="0.25"/>
    <row r="1975" customFormat="1" ht="15.75" x14ac:dyDescent="0.25"/>
    <row r="1976" customFormat="1" ht="15.75" x14ac:dyDescent="0.25"/>
    <row r="1977" customFormat="1" ht="15.75" x14ac:dyDescent="0.25"/>
    <row r="1978" customFormat="1" ht="15.75" x14ac:dyDescent="0.25"/>
    <row r="1979" customFormat="1" ht="15.75" x14ac:dyDescent="0.25"/>
    <row r="1980" customFormat="1" ht="15.75" x14ac:dyDescent="0.25"/>
    <row r="1981" customFormat="1" ht="15.75" x14ac:dyDescent="0.25"/>
    <row r="1982" customFormat="1" ht="15.75" x14ac:dyDescent="0.25"/>
    <row r="1983" customFormat="1" ht="15.75" x14ac:dyDescent="0.25"/>
    <row r="1984" customFormat="1" ht="15.75" x14ac:dyDescent="0.25"/>
    <row r="1985" customFormat="1" ht="15.75" x14ac:dyDescent="0.25"/>
    <row r="1986" customFormat="1" ht="15.75" x14ac:dyDescent="0.25"/>
    <row r="1987" customFormat="1" ht="15.75" x14ac:dyDescent="0.25"/>
    <row r="1988" customFormat="1" ht="15.75" x14ac:dyDescent="0.25"/>
    <row r="1989" customFormat="1" ht="15.75" x14ac:dyDescent="0.25"/>
    <row r="1990" customFormat="1" ht="15.75" x14ac:dyDescent="0.25"/>
    <row r="1991" customFormat="1" ht="15.75" x14ac:dyDescent="0.25"/>
    <row r="1992" customFormat="1" ht="15.75" x14ac:dyDescent="0.25"/>
    <row r="1993" customFormat="1" ht="15.75" x14ac:dyDescent="0.25"/>
    <row r="1994" customFormat="1" ht="15.75" x14ac:dyDescent="0.25"/>
    <row r="1995" customFormat="1" ht="15.75" x14ac:dyDescent="0.25"/>
    <row r="1996" customFormat="1" ht="15.75" x14ac:dyDescent="0.25"/>
    <row r="1997" customFormat="1" ht="15.75" x14ac:dyDescent="0.25"/>
    <row r="1998" customFormat="1" ht="15.75" x14ac:dyDescent="0.25"/>
    <row r="1999" customFormat="1" ht="15.75" x14ac:dyDescent="0.25"/>
    <row r="2000" customFormat="1" ht="15.75" x14ac:dyDescent="0.25"/>
    <row r="2001" customFormat="1" ht="15.75" x14ac:dyDescent="0.25"/>
    <row r="2002" customFormat="1" ht="15.75" x14ac:dyDescent="0.25"/>
    <row r="2003" customFormat="1" ht="15.75" x14ac:dyDescent="0.25"/>
    <row r="2004" customFormat="1" ht="15.75" x14ac:dyDescent="0.25"/>
    <row r="2005" customFormat="1" ht="15.75" x14ac:dyDescent="0.25"/>
    <row r="2006" customFormat="1" ht="15.75" x14ac:dyDescent="0.25"/>
    <row r="2007" customFormat="1" ht="15.75" x14ac:dyDescent="0.25"/>
    <row r="2008" customFormat="1" ht="15.75" x14ac:dyDescent="0.25"/>
    <row r="2009" customFormat="1" ht="15.75" x14ac:dyDescent="0.25"/>
    <row r="2010" customFormat="1" ht="15.75" x14ac:dyDescent="0.25"/>
    <row r="2011" customFormat="1" ht="15.75" x14ac:dyDescent="0.25"/>
    <row r="2012" customFormat="1" ht="15.75" x14ac:dyDescent="0.25"/>
    <row r="2013" customFormat="1" ht="15.75" x14ac:dyDescent="0.25"/>
    <row r="2014" customFormat="1" ht="15.75" x14ac:dyDescent="0.25"/>
    <row r="2015" customFormat="1" ht="15.75" x14ac:dyDescent="0.25"/>
    <row r="2016" customFormat="1" ht="15.75" x14ac:dyDescent="0.25"/>
    <row r="2017" customFormat="1" ht="15.75" x14ac:dyDescent="0.25"/>
    <row r="2018" customFormat="1" ht="15.75" x14ac:dyDescent="0.25"/>
    <row r="2019" customFormat="1" ht="15.75" x14ac:dyDescent="0.25"/>
    <row r="2020" customFormat="1" ht="15.75" x14ac:dyDescent="0.25"/>
    <row r="2021" customFormat="1" ht="15.75" x14ac:dyDescent="0.25"/>
    <row r="2022" customFormat="1" ht="15.75" x14ac:dyDescent="0.25"/>
    <row r="2023" customFormat="1" ht="15.75" x14ac:dyDescent="0.25"/>
    <row r="2024" customFormat="1" ht="15.75" x14ac:dyDescent="0.25"/>
    <row r="2025" customFormat="1" ht="15.75" x14ac:dyDescent="0.25"/>
    <row r="2026" customFormat="1" ht="15.75" x14ac:dyDescent="0.25"/>
    <row r="2027" customFormat="1" ht="15.75" x14ac:dyDescent="0.25"/>
    <row r="2028" customFormat="1" ht="15.75" x14ac:dyDescent="0.25"/>
    <row r="2029" customFormat="1" ht="15.75" x14ac:dyDescent="0.25"/>
    <row r="2030" customFormat="1" ht="15.75" x14ac:dyDescent="0.25"/>
    <row r="2031" customFormat="1" ht="15.75" x14ac:dyDescent="0.25"/>
    <row r="2032" customFormat="1" ht="15.75" x14ac:dyDescent="0.25"/>
    <row r="2033" customFormat="1" ht="15.75" x14ac:dyDescent="0.25"/>
    <row r="2034" customFormat="1" ht="15.75" x14ac:dyDescent="0.25"/>
    <row r="2035" customFormat="1" ht="15.75" x14ac:dyDescent="0.25"/>
    <row r="2036" customFormat="1" ht="15.75" x14ac:dyDescent="0.25"/>
    <row r="2037" customFormat="1" ht="15.75" x14ac:dyDescent="0.25"/>
    <row r="2038" customFormat="1" ht="15.75" x14ac:dyDescent="0.25"/>
    <row r="2039" customFormat="1" ht="15.75" x14ac:dyDescent="0.25"/>
    <row r="2040" customFormat="1" ht="15.75" x14ac:dyDescent="0.25"/>
    <row r="2041" customFormat="1" ht="15.75" x14ac:dyDescent="0.25"/>
    <row r="2042" customFormat="1" ht="15.75" x14ac:dyDescent="0.25"/>
    <row r="2043" customFormat="1" ht="15.75" x14ac:dyDescent="0.25"/>
    <row r="2044" customFormat="1" ht="15.75" x14ac:dyDescent="0.25"/>
    <row r="2045" customFormat="1" ht="15.75" x14ac:dyDescent="0.25"/>
    <row r="2046" customFormat="1" ht="15.75" x14ac:dyDescent="0.25"/>
    <row r="2047" customFormat="1" ht="15.75" x14ac:dyDescent="0.25"/>
    <row r="2048" customFormat="1" ht="15.75" x14ac:dyDescent="0.25"/>
    <row r="2049" customFormat="1" ht="15.75" x14ac:dyDescent="0.25"/>
    <row r="2050" customFormat="1" ht="15.75" x14ac:dyDescent="0.25"/>
    <row r="2051" customFormat="1" ht="15.75" x14ac:dyDescent="0.25"/>
    <row r="2052" customFormat="1" ht="15.75" x14ac:dyDescent="0.25"/>
    <row r="2053" customFormat="1" ht="15.75" x14ac:dyDescent="0.25"/>
    <row r="2054" customFormat="1" ht="15.75" x14ac:dyDescent="0.25"/>
    <row r="2055" customFormat="1" ht="15.75" x14ac:dyDescent="0.25"/>
    <row r="2056" customFormat="1" ht="15.75" x14ac:dyDescent="0.25"/>
    <row r="2057" customFormat="1" ht="15.75" x14ac:dyDescent="0.25"/>
    <row r="2058" customFormat="1" ht="15.75" x14ac:dyDescent="0.25"/>
    <row r="2059" customFormat="1" ht="15.75" x14ac:dyDescent="0.25"/>
    <row r="2060" customFormat="1" ht="15.75" x14ac:dyDescent="0.25"/>
    <row r="2061" customFormat="1" ht="15.75" x14ac:dyDescent="0.25"/>
    <row r="2062" customFormat="1" ht="15.75" x14ac:dyDescent="0.25"/>
    <row r="2063" customFormat="1" ht="15.75" x14ac:dyDescent="0.25"/>
    <row r="2064" customFormat="1" ht="15.75" x14ac:dyDescent="0.25"/>
    <row r="2065" customFormat="1" ht="15.75" x14ac:dyDescent="0.25"/>
    <row r="2066" customFormat="1" ht="15.75" x14ac:dyDescent="0.25"/>
    <row r="2067" customFormat="1" ht="15.75" x14ac:dyDescent="0.25"/>
    <row r="2068" customFormat="1" ht="15.75" x14ac:dyDescent="0.25"/>
    <row r="2069" customFormat="1" ht="15.75" x14ac:dyDescent="0.25"/>
    <row r="2070" customFormat="1" ht="15.75" x14ac:dyDescent="0.25"/>
    <row r="2071" customFormat="1" ht="15.75" x14ac:dyDescent="0.25"/>
    <row r="2072" customFormat="1" ht="15.75" x14ac:dyDescent="0.25"/>
    <row r="2073" customFormat="1" ht="15.75" x14ac:dyDescent="0.25"/>
    <row r="2074" customFormat="1" ht="15.75" x14ac:dyDescent="0.25"/>
    <row r="2075" customFormat="1" ht="15.75" x14ac:dyDescent="0.25"/>
    <row r="2076" customFormat="1" ht="15.75" x14ac:dyDescent="0.25"/>
    <row r="2077" customFormat="1" ht="15.75" x14ac:dyDescent="0.25"/>
    <row r="2078" customFormat="1" ht="15.75" x14ac:dyDescent="0.25"/>
    <row r="2079" customFormat="1" ht="15.75" x14ac:dyDescent="0.25"/>
    <row r="2080" customFormat="1" ht="15.75" x14ac:dyDescent="0.25"/>
    <row r="2081" customFormat="1" ht="15.75" x14ac:dyDescent="0.25"/>
    <row r="2082" customFormat="1" ht="15.75" x14ac:dyDescent="0.25"/>
    <row r="2083" customFormat="1" ht="15.75" x14ac:dyDescent="0.25"/>
    <row r="2084" customFormat="1" ht="15.75" x14ac:dyDescent="0.25"/>
    <row r="2085" customFormat="1" ht="15.75" x14ac:dyDescent="0.25"/>
    <row r="2086" customFormat="1" ht="15.75" x14ac:dyDescent="0.25"/>
    <row r="2087" customFormat="1" ht="15.75" x14ac:dyDescent="0.25"/>
    <row r="2088" customFormat="1" ht="15.75" x14ac:dyDescent="0.25"/>
    <row r="2089" customFormat="1" ht="15.75" x14ac:dyDescent="0.25"/>
    <row r="2090" customFormat="1" ht="15.75" x14ac:dyDescent="0.25"/>
    <row r="2091" customFormat="1" ht="15.75" x14ac:dyDescent="0.25"/>
    <row r="2092" customFormat="1" ht="15.75" x14ac:dyDescent="0.25"/>
    <row r="2093" customFormat="1" ht="15.75" x14ac:dyDescent="0.25"/>
    <row r="2094" customFormat="1" ht="15.75" x14ac:dyDescent="0.25"/>
    <row r="2095" customFormat="1" ht="15.75" x14ac:dyDescent="0.25"/>
    <row r="2096" customFormat="1" ht="15.75" x14ac:dyDescent="0.25"/>
    <row r="2097" customFormat="1" ht="15.75" x14ac:dyDescent="0.25"/>
    <row r="2098" customFormat="1" ht="15.75" x14ac:dyDescent="0.25"/>
    <row r="2099" customFormat="1" ht="15.75" x14ac:dyDescent="0.25"/>
    <row r="2100" customFormat="1" ht="15.75" x14ac:dyDescent="0.25"/>
    <row r="2101" customFormat="1" ht="15.75" x14ac:dyDescent="0.25"/>
    <row r="2102" customFormat="1" ht="15.75" x14ac:dyDescent="0.25"/>
    <row r="2103" customFormat="1" ht="15.75" x14ac:dyDescent="0.25"/>
    <row r="2104" customFormat="1" ht="15.75" x14ac:dyDescent="0.25"/>
    <row r="2105" customFormat="1" ht="15.75" x14ac:dyDescent="0.25"/>
    <row r="2106" customFormat="1" ht="15.75" x14ac:dyDescent="0.25"/>
    <row r="2107" customFormat="1" ht="15.75" x14ac:dyDescent="0.25"/>
    <row r="2108" customFormat="1" ht="15.75" x14ac:dyDescent="0.25"/>
    <row r="2109" customFormat="1" ht="15.75" x14ac:dyDescent="0.25"/>
    <row r="2110" customFormat="1" ht="15.75" x14ac:dyDescent="0.25"/>
    <row r="2111" customFormat="1" ht="15.75" x14ac:dyDescent="0.25"/>
    <row r="2112" customFormat="1" ht="15.75" x14ac:dyDescent="0.25"/>
    <row r="2113" customFormat="1" ht="15.75" x14ac:dyDescent="0.25"/>
    <row r="2114" customFormat="1" ht="15.75" x14ac:dyDescent="0.25"/>
    <row r="2115" customFormat="1" ht="15.75" x14ac:dyDescent="0.25"/>
    <row r="2116" customFormat="1" ht="15.75" x14ac:dyDescent="0.25"/>
    <row r="2117" customFormat="1" ht="15.75" x14ac:dyDescent="0.25"/>
    <row r="2118" customFormat="1" ht="15.75" x14ac:dyDescent="0.25"/>
    <row r="2119" customFormat="1" ht="15.75" x14ac:dyDescent="0.25"/>
    <row r="2120" customFormat="1" ht="15.75" x14ac:dyDescent="0.25"/>
    <row r="2121" customFormat="1" ht="15.75" x14ac:dyDescent="0.25"/>
    <row r="2122" customFormat="1" ht="15.75" x14ac:dyDescent="0.25"/>
    <row r="2123" customFormat="1" ht="15.75" x14ac:dyDescent="0.25"/>
    <row r="2124" customFormat="1" ht="15.75" x14ac:dyDescent="0.25"/>
    <row r="2125" customFormat="1" ht="15.75" x14ac:dyDescent="0.25"/>
    <row r="2126" customFormat="1" ht="15.75" x14ac:dyDescent="0.25"/>
    <row r="2127" customFormat="1" ht="15.75" x14ac:dyDescent="0.25"/>
    <row r="2128" customFormat="1" ht="15.75" x14ac:dyDescent="0.25"/>
    <row r="2129" customFormat="1" ht="15.75" x14ac:dyDescent="0.25"/>
    <row r="2130" customFormat="1" ht="15.75" x14ac:dyDescent="0.25"/>
    <row r="2131" customFormat="1" ht="15.75" x14ac:dyDescent="0.25"/>
    <row r="2132" customFormat="1" ht="15.75" x14ac:dyDescent="0.25"/>
    <row r="2133" customFormat="1" ht="15.75" x14ac:dyDescent="0.25"/>
    <row r="2134" customFormat="1" ht="15.75" x14ac:dyDescent="0.25"/>
    <row r="2135" customFormat="1" ht="15.75" x14ac:dyDescent="0.25"/>
    <row r="2136" customFormat="1" ht="15.75" x14ac:dyDescent="0.25"/>
    <row r="2137" customFormat="1" ht="15.75" x14ac:dyDescent="0.25"/>
    <row r="2138" customFormat="1" ht="15.75" x14ac:dyDescent="0.25"/>
    <row r="2139" customFormat="1" ht="15.75" x14ac:dyDescent="0.25"/>
    <row r="2140" customFormat="1" ht="15.75" x14ac:dyDescent="0.25"/>
    <row r="2141" customFormat="1" ht="15.75" x14ac:dyDescent="0.25"/>
    <row r="2142" customFormat="1" ht="15.75" x14ac:dyDescent="0.25"/>
    <row r="2143" customFormat="1" ht="15.75" x14ac:dyDescent="0.25"/>
    <row r="2144" customFormat="1" ht="15.75" x14ac:dyDescent="0.25"/>
    <row r="2145" customFormat="1" ht="15.75" x14ac:dyDescent="0.25"/>
    <row r="2146" customFormat="1" ht="15.75" x14ac:dyDescent="0.25"/>
    <row r="2147" customFormat="1" ht="15.75" x14ac:dyDescent="0.25"/>
    <row r="2148" customFormat="1" ht="15.75" x14ac:dyDescent="0.25"/>
    <row r="2149" customFormat="1" ht="15.75" x14ac:dyDescent="0.25"/>
    <row r="2150" customFormat="1" ht="15.75" x14ac:dyDescent="0.25"/>
    <row r="2151" customFormat="1" ht="15.75" x14ac:dyDescent="0.25"/>
    <row r="2152" customFormat="1" ht="15.75" x14ac:dyDescent="0.25"/>
    <row r="2153" customFormat="1" ht="15.75" x14ac:dyDescent="0.25"/>
    <row r="2154" customFormat="1" ht="15.75" x14ac:dyDescent="0.25"/>
    <row r="2155" customFormat="1" ht="15.75" x14ac:dyDescent="0.25"/>
    <row r="2156" customFormat="1" ht="15.75" x14ac:dyDescent="0.25"/>
    <row r="2157" customFormat="1" ht="15.75" x14ac:dyDescent="0.25"/>
    <row r="2158" customFormat="1" ht="15.75" x14ac:dyDescent="0.25"/>
    <row r="2159" customFormat="1" ht="15.75" x14ac:dyDescent="0.25"/>
    <row r="2160" customFormat="1" ht="15.75" x14ac:dyDescent="0.25"/>
    <row r="2161" customFormat="1" ht="15.75" x14ac:dyDescent="0.25"/>
    <row r="2162" customFormat="1" ht="15.75" x14ac:dyDescent="0.25"/>
    <row r="2163" customFormat="1" ht="15.75" x14ac:dyDescent="0.25"/>
    <row r="2164" customFormat="1" ht="15.75" x14ac:dyDescent="0.25"/>
    <row r="2165" customFormat="1" ht="15.75" x14ac:dyDescent="0.25"/>
    <row r="2166" customFormat="1" ht="15.75" x14ac:dyDescent="0.25"/>
    <row r="2167" customFormat="1" ht="15.75" x14ac:dyDescent="0.25"/>
    <row r="2168" customFormat="1" ht="15.75" x14ac:dyDescent="0.25"/>
    <row r="2169" customFormat="1" ht="15.75" x14ac:dyDescent="0.25"/>
    <row r="2170" customFormat="1" ht="15.75" x14ac:dyDescent="0.25"/>
    <row r="2171" customFormat="1" ht="15.75" x14ac:dyDescent="0.25"/>
    <row r="2172" customFormat="1" ht="15.75" x14ac:dyDescent="0.25"/>
    <row r="2173" customFormat="1" ht="15.75" x14ac:dyDescent="0.25"/>
    <row r="2174" customFormat="1" ht="15.75" x14ac:dyDescent="0.25"/>
    <row r="2175" customFormat="1" ht="15.75" x14ac:dyDescent="0.25"/>
    <row r="2176" customFormat="1" ht="15.75" x14ac:dyDescent="0.25"/>
    <row r="2177" customFormat="1" ht="15.75" x14ac:dyDescent="0.25"/>
    <row r="2178" customFormat="1" ht="15.75" x14ac:dyDescent="0.25"/>
    <row r="2179" customFormat="1" ht="15.75" x14ac:dyDescent="0.25"/>
    <row r="2180" customFormat="1" ht="15.75" x14ac:dyDescent="0.25"/>
    <row r="2181" customFormat="1" ht="15.75" x14ac:dyDescent="0.25"/>
    <row r="2182" customFormat="1" ht="15.75" x14ac:dyDescent="0.25"/>
    <row r="2183" customFormat="1" ht="15.75" x14ac:dyDescent="0.25"/>
    <row r="2184" customFormat="1" ht="15.75" x14ac:dyDescent="0.25"/>
    <row r="2185" customFormat="1" ht="15.75" x14ac:dyDescent="0.25"/>
    <row r="2186" customFormat="1" ht="15.75" x14ac:dyDescent="0.25"/>
    <row r="2187" customFormat="1" ht="15.75" x14ac:dyDescent="0.25"/>
    <row r="2188" customFormat="1" ht="15.75" x14ac:dyDescent="0.25"/>
    <row r="2189" customFormat="1" ht="15.75" x14ac:dyDescent="0.25"/>
    <row r="2190" customFormat="1" ht="15.75" x14ac:dyDescent="0.25"/>
    <row r="2191" customFormat="1" ht="15.75" x14ac:dyDescent="0.25"/>
    <row r="2192" customFormat="1" ht="15.75" x14ac:dyDescent="0.25"/>
    <row r="2193" customFormat="1" ht="15.75" x14ac:dyDescent="0.25"/>
    <row r="2194" customFormat="1" ht="15.75" x14ac:dyDescent="0.25"/>
    <row r="2195" customFormat="1" ht="15.75" x14ac:dyDescent="0.25"/>
    <row r="2196" customFormat="1" ht="15.75" x14ac:dyDescent="0.25"/>
    <row r="2197" customFormat="1" ht="15.75" x14ac:dyDescent="0.25"/>
    <row r="2198" customFormat="1" ht="15.75" x14ac:dyDescent="0.25"/>
    <row r="2199" customFormat="1" ht="15.75" x14ac:dyDescent="0.25"/>
    <row r="2200" customFormat="1" ht="15.75" x14ac:dyDescent="0.25"/>
    <row r="2201" customFormat="1" ht="15.75" x14ac:dyDescent="0.25"/>
    <row r="2202" customFormat="1" ht="15.75" x14ac:dyDescent="0.25"/>
    <row r="2203" customFormat="1" ht="15.75" x14ac:dyDescent="0.25"/>
    <row r="2204" customFormat="1" ht="15.75" x14ac:dyDescent="0.25"/>
    <row r="2205" customFormat="1" ht="15.75" x14ac:dyDescent="0.25"/>
    <row r="2206" customFormat="1" ht="15.75" x14ac:dyDescent="0.25"/>
    <row r="2207" customFormat="1" ht="15.75" x14ac:dyDescent="0.25"/>
    <row r="2208" customFormat="1" ht="15.75" x14ac:dyDescent="0.25"/>
    <row r="2209" customFormat="1" ht="15.75" x14ac:dyDescent="0.25"/>
    <row r="2210" customFormat="1" ht="15.75" x14ac:dyDescent="0.25"/>
    <row r="2211" customFormat="1" ht="15.75" x14ac:dyDescent="0.25"/>
    <row r="2212" customFormat="1" ht="15.75" x14ac:dyDescent="0.25"/>
    <row r="2213" customFormat="1" ht="15.75" x14ac:dyDescent="0.25"/>
    <row r="2214" customFormat="1" ht="15.75" x14ac:dyDescent="0.25"/>
    <row r="2215" customFormat="1" ht="15.75" x14ac:dyDescent="0.25"/>
    <row r="2216" customFormat="1" ht="15.75" x14ac:dyDescent="0.25"/>
    <row r="2217" customFormat="1" ht="15.75" x14ac:dyDescent="0.25"/>
    <row r="2218" customFormat="1" ht="15.75" x14ac:dyDescent="0.25"/>
    <row r="2219" customFormat="1" ht="15.75" x14ac:dyDescent="0.25"/>
    <row r="2220" customFormat="1" ht="15.75" x14ac:dyDescent="0.25"/>
    <row r="2221" customFormat="1" ht="15.75" x14ac:dyDescent="0.25"/>
    <row r="2222" customFormat="1" ht="15.75" x14ac:dyDescent="0.25"/>
    <row r="2223" customFormat="1" ht="15.75" x14ac:dyDescent="0.25"/>
    <row r="2224" customFormat="1" ht="15.75" x14ac:dyDescent="0.25"/>
    <row r="2225" customFormat="1" ht="15.75" x14ac:dyDescent="0.25"/>
    <row r="2226" customFormat="1" ht="15.75" x14ac:dyDescent="0.25"/>
    <row r="2227" customFormat="1" ht="15.75" x14ac:dyDescent="0.25"/>
    <row r="2228" customFormat="1" ht="15.75" x14ac:dyDescent="0.25"/>
    <row r="2229" customFormat="1" ht="15.75" x14ac:dyDescent="0.25"/>
    <row r="2230" customFormat="1" ht="15.75" x14ac:dyDescent="0.25"/>
    <row r="2231" customFormat="1" ht="15.75" x14ac:dyDescent="0.25"/>
    <row r="2232" customFormat="1" ht="15.75" x14ac:dyDescent="0.25"/>
    <row r="2233" customFormat="1" ht="15.75" x14ac:dyDescent="0.25"/>
    <row r="2234" customFormat="1" ht="15.75" x14ac:dyDescent="0.25"/>
    <row r="2235" customFormat="1" ht="15.75" x14ac:dyDescent="0.25"/>
    <row r="2236" customFormat="1" ht="15.75" x14ac:dyDescent="0.25"/>
    <row r="2237" customFormat="1" ht="15.75" x14ac:dyDescent="0.25"/>
    <row r="2238" customFormat="1" ht="15.75" x14ac:dyDescent="0.25"/>
    <row r="2239" customFormat="1" ht="15.75" x14ac:dyDescent="0.25"/>
    <row r="2240" customFormat="1" ht="15.75" x14ac:dyDescent="0.25"/>
    <row r="2241" customFormat="1" ht="15.75" x14ac:dyDescent="0.25"/>
    <row r="2242" customFormat="1" ht="15.75" x14ac:dyDescent="0.25"/>
    <row r="2243" customFormat="1" ht="15.75" x14ac:dyDescent="0.25"/>
    <row r="2244" customFormat="1" ht="15.75" x14ac:dyDescent="0.25"/>
    <row r="2245" customFormat="1" ht="15.75" x14ac:dyDescent="0.25"/>
    <row r="2246" customFormat="1" ht="15.75" x14ac:dyDescent="0.25"/>
    <row r="2247" customFormat="1" ht="15.75" x14ac:dyDescent="0.25"/>
    <row r="2248" customFormat="1" ht="15.75" x14ac:dyDescent="0.25"/>
    <row r="2249" customFormat="1" ht="15.75" x14ac:dyDescent="0.25"/>
    <row r="2250" customFormat="1" ht="15.75" x14ac:dyDescent="0.25"/>
    <row r="2251" customFormat="1" ht="15.75" x14ac:dyDescent="0.25"/>
    <row r="2252" customFormat="1" ht="15.75" x14ac:dyDescent="0.25"/>
    <row r="2253" customFormat="1" ht="15.75" x14ac:dyDescent="0.25"/>
    <row r="2254" customFormat="1" ht="15.75" x14ac:dyDescent="0.25"/>
    <row r="2255" customFormat="1" ht="15.75" x14ac:dyDescent="0.25"/>
    <row r="2256" customFormat="1" ht="15.75" x14ac:dyDescent="0.25"/>
    <row r="2257" customFormat="1" ht="15.75" x14ac:dyDescent="0.25"/>
    <row r="2258" customFormat="1" ht="15.75" x14ac:dyDescent="0.25"/>
    <row r="2259" customFormat="1" ht="15.75" x14ac:dyDescent="0.25"/>
    <row r="2260" customFormat="1" ht="15.75" x14ac:dyDescent="0.25"/>
    <row r="2261" customFormat="1" ht="15.75" x14ac:dyDescent="0.25"/>
    <row r="2262" customFormat="1" ht="15.75" x14ac:dyDescent="0.25"/>
    <row r="2263" customFormat="1" ht="15.75" x14ac:dyDescent="0.25"/>
    <row r="2264" customFormat="1" ht="15.75" x14ac:dyDescent="0.25"/>
    <row r="2265" customFormat="1" ht="15.75" x14ac:dyDescent="0.25"/>
    <row r="2266" customFormat="1" ht="15.75" x14ac:dyDescent="0.25"/>
    <row r="2267" customFormat="1" ht="15.75" x14ac:dyDescent="0.25"/>
    <row r="2268" customFormat="1" ht="15.75" x14ac:dyDescent="0.25"/>
    <row r="2269" customFormat="1" ht="15.75" x14ac:dyDescent="0.25"/>
    <row r="2270" customFormat="1" ht="15.75" x14ac:dyDescent="0.25"/>
    <row r="2271" customFormat="1" ht="15.75" x14ac:dyDescent="0.25"/>
    <row r="2272" customFormat="1" ht="15.75" x14ac:dyDescent="0.25"/>
    <row r="2273" customFormat="1" ht="15.75" x14ac:dyDescent="0.25"/>
    <row r="2274" customFormat="1" ht="15.75" x14ac:dyDescent="0.25"/>
    <row r="2275" customFormat="1" ht="15.75" x14ac:dyDescent="0.25"/>
    <row r="2276" customFormat="1" ht="15.75" x14ac:dyDescent="0.25"/>
    <row r="2277" customFormat="1" ht="15.75" x14ac:dyDescent="0.25"/>
    <row r="2278" customFormat="1" ht="15.75" x14ac:dyDescent="0.25"/>
    <row r="2279" customFormat="1" ht="15.75" x14ac:dyDescent="0.25"/>
    <row r="2280" customFormat="1" ht="15.75" x14ac:dyDescent="0.25"/>
    <row r="2281" customFormat="1" ht="15.75" x14ac:dyDescent="0.25"/>
    <row r="2282" customFormat="1" ht="15.75" x14ac:dyDescent="0.25"/>
    <row r="2283" customFormat="1" ht="15.75" x14ac:dyDescent="0.25"/>
    <row r="2284" customFormat="1" ht="15.75" x14ac:dyDescent="0.25"/>
    <row r="2285" customFormat="1" ht="15.75" x14ac:dyDescent="0.25"/>
    <row r="2286" customFormat="1" ht="15.75" x14ac:dyDescent="0.25"/>
    <row r="2287" customFormat="1" ht="15.75" x14ac:dyDescent="0.25"/>
    <row r="2288" customFormat="1" ht="15.75" x14ac:dyDescent="0.25"/>
    <row r="2289" customFormat="1" ht="15.75" x14ac:dyDescent="0.25"/>
    <row r="2290" customFormat="1" ht="15.75" x14ac:dyDescent="0.25"/>
    <row r="2291" customFormat="1" ht="15.75" x14ac:dyDescent="0.25"/>
    <row r="2292" customFormat="1" ht="15.75" x14ac:dyDescent="0.25"/>
    <row r="2293" customFormat="1" ht="15.75" x14ac:dyDescent="0.25"/>
    <row r="2294" customFormat="1" ht="15.75" x14ac:dyDescent="0.25"/>
    <row r="2295" customFormat="1" ht="15.75" x14ac:dyDescent="0.25"/>
    <row r="2296" customFormat="1" ht="15.75" x14ac:dyDescent="0.25"/>
    <row r="2297" customFormat="1" ht="15.75" x14ac:dyDescent="0.25"/>
    <row r="2298" customFormat="1" ht="15.75" x14ac:dyDescent="0.25"/>
    <row r="2299" customFormat="1" ht="15.75" x14ac:dyDescent="0.25"/>
    <row r="2300" customFormat="1" ht="15.75" x14ac:dyDescent="0.25"/>
    <row r="2301" customFormat="1" ht="15.75" x14ac:dyDescent="0.25"/>
    <row r="2302" customFormat="1" ht="15.75" x14ac:dyDescent="0.25"/>
    <row r="2303" customFormat="1" ht="15.75" x14ac:dyDescent="0.25"/>
    <row r="2304" customFormat="1" ht="15.75" x14ac:dyDescent="0.25"/>
    <row r="2305" customFormat="1" ht="15.75" x14ac:dyDescent="0.25"/>
    <row r="2306" customFormat="1" ht="15.75" x14ac:dyDescent="0.25"/>
    <row r="2307" customFormat="1" ht="15.75" x14ac:dyDescent="0.25"/>
    <row r="2308" customFormat="1" ht="15.75" x14ac:dyDescent="0.25"/>
    <row r="2309" customFormat="1" ht="15.75" x14ac:dyDescent="0.25"/>
    <row r="2310" customFormat="1" ht="15.75" x14ac:dyDescent="0.25"/>
    <row r="2311" customFormat="1" ht="15.75" x14ac:dyDescent="0.25"/>
    <row r="2312" customFormat="1" ht="15.75" x14ac:dyDescent="0.25"/>
    <row r="2313" customFormat="1" ht="15.75" x14ac:dyDescent="0.25"/>
    <row r="2314" customFormat="1" ht="15.75" x14ac:dyDescent="0.25"/>
    <row r="2315" customFormat="1" ht="15.75" x14ac:dyDescent="0.25"/>
    <row r="2316" customFormat="1" ht="15.75" x14ac:dyDescent="0.25"/>
    <row r="2317" customFormat="1" ht="15.75" x14ac:dyDescent="0.25"/>
    <row r="2318" customFormat="1" ht="15.75" x14ac:dyDescent="0.25"/>
    <row r="2319" customFormat="1" ht="15.75" x14ac:dyDescent="0.25"/>
    <row r="2320" customFormat="1" ht="15.75" x14ac:dyDescent="0.25"/>
    <row r="2321" customFormat="1" ht="15.75" x14ac:dyDescent="0.25"/>
    <row r="2322" customFormat="1" ht="15.75" x14ac:dyDescent="0.25"/>
    <row r="2323" customFormat="1" ht="15.75" x14ac:dyDescent="0.25"/>
    <row r="2324" customFormat="1" ht="15.75" x14ac:dyDescent="0.25"/>
    <row r="2325" customFormat="1" ht="15.75" x14ac:dyDescent="0.25"/>
    <row r="2326" customFormat="1" ht="15.75" x14ac:dyDescent="0.25"/>
    <row r="2327" customFormat="1" ht="15.75" x14ac:dyDescent="0.25"/>
    <row r="2328" customFormat="1" ht="15.75" x14ac:dyDescent="0.25"/>
    <row r="2329" customFormat="1" ht="15.75" x14ac:dyDescent="0.25"/>
    <row r="2330" customFormat="1" ht="15.75" x14ac:dyDescent="0.25"/>
    <row r="2331" customFormat="1" ht="15.75" x14ac:dyDescent="0.25"/>
    <row r="2332" customFormat="1" ht="15.75" x14ac:dyDescent="0.25"/>
    <row r="2333" customFormat="1" ht="15.75" x14ac:dyDescent="0.25"/>
    <row r="2334" customFormat="1" ht="15.75" x14ac:dyDescent="0.25"/>
    <row r="2335" customFormat="1" ht="15.75" x14ac:dyDescent="0.25"/>
    <row r="2336" customFormat="1" ht="15.75" x14ac:dyDescent="0.25"/>
    <row r="2337" customFormat="1" ht="15.75" x14ac:dyDescent="0.25"/>
    <row r="2338" customFormat="1" ht="15.75" x14ac:dyDescent="0.25"/>
    <row r="2339" customFormat="1" ht="15.75" x14ac:dyDescent="0.25"/>
    <row r="2340" customFormat="1" ht="15.75" x14ac:dyDescent="0.25"/>
    <row r="2341" customFormat="1" ht="15.75" x14ac:dyDescent="0.25"/>
    <row r="2342" customFormat="1" ht="15.75" x14ac:dyDescent="0.25"/>
    <row r="2343" customFormat="1" ht="15.75" x14ac:dyDescent="0.25"/>
    <row r="2344" customFormat="1" ht="15.75" x14ac:dyDescent="0.25"/>
    <row r="2345" customFormat="1" ht="15.75" x14ac:dyDescent="0.25"/>
    <row r="2346" customFormat="1" ht="15.75" x14ac:dyDescent="0.25"/>
    <row r="2347" customFormat="1" ht="15.75" x14ac:dyDescent="0.25"/>
    <row r="2348" customFormat="1" ht="15.75" x14ac:dyDescent="0.25"/>
    <row r="2349" customFormat="1" ht="15.75" x14ac:dyDescent="0.25"/>
    <row r="2350" customFormat="1" ht="15.75" x14ac:dyDescent="0.25"/>
    <row r="2351" customFormat="1" ht="15.75" x14ac:dyDescent="0.25"/>
    <row r="2352" customFormat="1" ht="15.75" x14ac:dyDescent="0.25"/>
    <row r="2353" customFormat="1" ht="15.75" x14ac:dyDescent="0.25"/>
    <row r="2354" customFormat="1" ht="15.75" x14ac:dyDescent="0.25"/>
    <row r="2355" customFormat="1" ht="15.75" x14ac:dyDescent="0.25"/>
    <row r="2356" customFormat="1" ht="15.75" x14ac:dyDescent="0.25"/>
    <row r="2357" customFormat="1" ht="15.75" x14ac:dyDescent="0.25"/>
    <row r="2358" customFormat="1" ht="15.75" x14ac:dyDescent="0.25"/>
    <row r="2359" customFormat="1" ht="15.75" x14ac:dyDescent="0.25"/>
    <row r="2360" customFormat="1" ht="15.75" x14ac:dyDescent="0.25"/>
    <row r="2361" customFormat="1" ht="15.75" x14ac:dyDescent="0.25"/>
    <row r="2362" customFormat="1" ht="15.75" x14ac:dyDescent="0.25"/>
    <row r="2363" customFormat="1" ht="15.75" x14ac:dyDescent="0.25"/>
    <row r="2364" customFormat="1" ht="15.75" x14ac:dyDescent="0.25"/>
    <row r="2365" customFormat="1" ht="15.75" x14ac:dyDescent="0.25"/>
    <row r="2366" customFormat="1" ht="15.75" x14ac:dyDescent="0.25"/>
    <row r="2367" customFormat="1" ht="15.75" x14ac:dyDescent="0.25"/>
    <row r="2368" customFormat="1" ht="15.75" x14ac:dyDescent="0.25"/>
    <row r="2369" customFormat="1" ht="15.75" x14ac:dyDescent="0.25"/>
    <row r="2370" customFormat="1" ht="15.75" x14ac:dyDescent="0.25"/>
    <row r="2371" customFormat="1" ht="15.75" x14ac:dyDescent="0.25"/>
    <row r="2372" customFormat="1" ht="15.75" x14ac:dyDescent="0.25"/>
    <row r="2373" customFormat="1" ht="15.75" x14ac:dyDescent="0.25"/>
    <row r="2374" customFormat="1" ht="15.75" x14ac:dyDescent="0.25"/>
    <row r="2375" customFormat="1" ht="15.75" x14ac:dyDescent="0.25"/>
    <row r="2376" customFormat="1" ht="15.75" x14ac:dyDescent="0.25"/>
    <row r="2377" customFormat="1" ht="15.75" x14ac:dyDescent="0.25"/>
    <row r="2378" customFormat="1" ht="15.75" x14ac:dyDescent="0.25"/>
    <row r="2379" customFormat="1" ht="15.75" x14ac:dyDescent="0.25"/>
    <row r="2380" customFormat="1" ht="15.75" x14ac:dyDescent="0.25"/>
    <row r="2381" customFormat="1" ht="15.75" x14ac:dyDescent="0.25"/>
    <row r="2382" customFormat="1" ht="15.75" x14ac:dyDescent="0.25"/>
    <row r="2383" customFormat="1" ht="15.75" x14ac:dyDescent="0.25"/>
    <row r="2384" customFormat="1" ht="15.75" x14ac:dyDescent="0.25"/>
    <row r="2385" customFormat="1" ht="15.75" x14ac:dyDescent="0.25"/>
    <row r="2386" customFormat="1" ht="15.75" x14ac:dyDescent="0.25"/>
    <row r="2387" customFormat="1" ht="15.75" x14ac:dyDescent="0.25"/>
    <row r="2388" customFormat="1" ht="15.75" x14ac:dyDescent="0.25"/>
    <row r="2389" customFormat="1" ht="15.75" x14ac:dyDescent="0.25"/>
    <row r="2390" customFormat="1" ht="15.75" x14ac:dyDescent="0.25"/>
    <row r="2391" customFormat="1" ht="15.75" x14ac:dyDescent="0.25"/>
    <row r="2392" customFormat="1" ht="15.75" x14ac:dyDescent="0.25"/>
    <row r="2393" customFormat="1" ht="15.75" x14ac:dyDescent="0.25"/>
    <row r="2394" customFormat="1" ht="15.75" x14ac:dyDescent="0.25"/>
    <row r="2395" customFormat="1" ht="15.75" x14ac:dyDescent="0.25"/>
    <row r="2396" customFormat="1" ht="15.75" x14ac:dyDescent="0.25"/>
    <row r="2397" customFormat="1" ht="15.75" x14ac:dyDescent="0.25"/>
    <row r="2398" customFormat="1" ht="15.75" x14ac:dyDescent="0.25"/>
    <row r="2399" customFormat="1" ht="15.75" x14ac:dyDescent="0.25"/>
    <row r="2400" customFormat="1" ht="15.75" x14ac:dyDescent="0.25"/>
    <row r="2401" customFormat="1" ht="15.75" x14ac:dyDescent="0.25"/>
    <row r="2402" customFormat="1" ht="15.75" x14ac:dyDescent="0.25"/>
    <row r="2403" customFormat="1" ht="15.75" x14ac:dyDescent="0.25"/>
    <row r="2404" customFormat="1" ht="15.75" x14ac:dyDescent="0.25"/>
    <row r="2405" customFormat="1" ht="15.75" x14ac:dyDescent="0.25"/>
    <row r="2406" customFormat="1" ht="15.75" x14ac:dyDescent="0.25"/>
    <row r="2407" customFormat="1" ht="15.75" x14ac:dyDescent="0.25"/>
    <row r="2408" customFormat="1" ht="15.75" x14ac:dyDescent="0.25"/>
    <row r="2409" customFormat="1" ht="15.75" x14ac:dyDescent="0.25"/>
    <row r="2410" customFormat="1" ht="15.75" x14ac:dyDescent="0.25"/>
    <row r="2411" customFormat="1" ht="15.75" x14ac:dyDescent="0.25"/>
    <row r="2412" customFormat="1" ht="15.75" x14ac:dyDescent="0.25"/>
    <row r="2413" customFormat="1" ht="15.75" x14ac:dyDescent="0.25"/>
    <row r="2414" customFormat="1" ht="15.75" x14ac:dyDescent="0.25"/>
    <row r="2415" customFormat="1" ht="15.75" x14ac:dyDescent="0.25"/>
    <row r="2416" customFormat="1" ht="15.75" x14ac:dyDescent="0.25"/>
    <row r="2417" customFormat="1" ht="15.75" x14ac:dyDescent="0.25"/>
    <row r="2418" customFormat="1" ht="15.75" x14ac:dyDescent="0.25"/>
    <row r="2419" customFormat="1" ht="15.75" x14ac:dyDescent="0.25"/>
    <row r="2420" customFormat="1" ht="15.75" x14ac:dyDescent="0.25"/>
    <row r="2421" customFormat="1" ht="15.75" x14ac:dyDescent="0.25"/>
    <row r="2422" customFormat="1" ht="15.75" x14ac:dyDescent="0.25"/>
    <row r="2423" customFormat="1" ht="15.75" x14ac:dyDescent="0.25"/>
    <row r="2424" customFormat="1" ht="15.75" x14ac:dyDescent="0.25"/>
    <row r="2425" customFormat="1" ht="15.75" x14ac:dyDescent="0.25"/>
    <row r="2426" customFormat="1" ht="15.75" x14ac:dyDescent="0.25"/>
    <row r="2427" customFormat="1" ht="15.75" x14ac:dyDescent="0.25"/>
    <row r="2428" customFormat="1" ht="15.75" x14ac:dyDescent="0.25"/>
    <row r="2429" customFormat="1" ht="15.75" x14ac:dyDescent="0.25"/>
    <row r="2430" customFormat="1" ht="15.75" x14ac:dyDescent="0.25"/>
    <row r="2431" customFormat="1" ht="15.75" x14ac:dyDescent="0.25"/>
    <row r="2432" customFormat="1" ht="15.75" x14ac:dyDescent="0.25"/>
    <row r="2433" customFormat="1" ht="15.75" x14ac:dyDescent="0.25"/>
    <row r="2434" customFormat="1" ht="15.75" x14ac:dyDescent="0.25"/>
    <row r="2435" customFormat="1" ht="15.75" x14ac:dyDescent="0.25"/>
    <row r="2436" customFormat="1" ht="15.75" x14ac:dyDescent="0.25"/>
    <row r="2437" customFormat="1" ht="15.75" x14ac:dyDescent="0.25"/>
    <row r="2438" customFormat="1" ht="15.75" x14ac:dyDescent="0.25"/>
    <row r="2439" customFormat="1" ht="15.75" x14ac:dyDescent="0.25"/>
    <row r="2440" customFormat="1" ht="15.75" x14ac:dyDescent="0.25"/>
    <row r="2441" customFormat="1" ht="15.75" x14ac:dyDescent="0.25"/>
    <row r="2442" customFormat="1" ht="15.75" x14ac:dyDescent="0.25"/>
    <row r="2443" customFormat="1" ht="15.75" x14ac:dyDescent="0.25"/>
    <row r="2444" customFormat="1" ht="15.75" x14ac:dyDescent="0.25"/>
    <row r="2445" customFormat="1" ht="15.75" x14ac:dyDescent="0.25"/>
    <row r="2446" customFormat="1" ht="15.75" x14ac:dyDescent="0.25"/>
    <row r="2447" customFormat="1" ht="15.75" x14ac:dyDescent="0.25"/>
    <row r="2448" customFormat="1" ht="15.75" x14ac:dyDescent="0.25"/>
    <row r="2449" customFormat="1" ht="15.75" x14ac:dyDescent="0.25"/>
    <row r="2450" customFormat="1" ht="15.75" x14ac:dyDescent="0.25"/>
    <row r="2451" customFormat="1" ht="15.75" x14ac:dyDescent="0.25"/>
    <row r="2452" customFormat="1" ht="15.75" x14ac:dyDescent="0.25"/>
    <row r="2453" customFormat="1" ht="15.75" x14ac:dyDescent="0.25"/>
    <row r="2454" customFormat="1" ht="15.75" x14ac:dyDescent="0.25"/>
    <row r="2455" customFormat="1" ht="15.75" x14ac:dyDescent="0.25"/>
    <row r="2456" customFormat="1" ht="15.75" x14ac:dyDescent="0.25"/>
    <row r="2457" customFormat="1" ht="15.75" x14ac:dyDescent="0.25"/>
    <row r="2458" customFormat="1" ht="15.75" x14ac:dyDescent="0.25"/>
    <row r="2459" customFormat="1" ht="15.75" x14ac:dyDescent="0.25"/>
    <row r="2460" customFormat="1" ht="15.75" x14ac:dyDescent="0.25"/>
    <row r="2461" customFormat="1" ht="15.75" x14ac:dyDescent="0.25"/>
    <row r="2462" customFormat="1" ht="15.75" x14ac:dyDescent="0.25"/>
    <row r="2463" customFormat="1" ht="15.75" x14ac:dyDescent="0.25"/>
    <row r="2464" customFormat="1" ht="15.75" x14ac:dyDescent="0.25"/>
    <row r="2465" customFormat="1" ht="15.75" x14ac:dyDescent="0.25"/>
    <row r="2466" customFormat="1" ht="15.75" x14ac:dyDescent="0.25"/>
    <row r="2467" customFormat="1" ht="15.75" x14ac:dyDescent="0.25"/>
    <row r="2468" customFormat="1" ht="15.75" x14ac:dyDescent="0.25"/>
    <row r="2469" customFormat="1" ht="15.75" x14ac:dyDescent="0.25"/>
    <row r="2470" customFormat="1" ht="15.75" x14ac:dyDescent="0.25"/>
    <row r="2471" customFormat="1" ht="15.75" x14ac:dyDescent="0.25"/>
    <row r="2472" customFormat="1" ht="15.75" x14ac:dyDescent="0.25"/>
    <row r="2473" customFormat="1" ht="15.75" x14ac:dyDescent="0.25"/>
    <row r="2474" customFormat="1" ht="15.75" x14ac:dyDescent="0.25"/>
    <row r="2475" customFormat="1" ht="15.75" x14ac:dyDescent="0.25"/>
    <row r="2476" customFormat="1" ht="15.75" x14ac:dyDescent="0.25"/>
    <row r="2477" customFormat="1" ht="15.75" x14ac:dyDescent="0.25"/>
    <row r="2478" customFormat="1" ht="15.75" x14ac:dyDescent="0.25"/>
    <row r="2479" customFormat="1" ht="15.75" x14ac:dyDescent="0.25"/>
    <row r="2480" customFormat="1" ht="15.75" x14ac:dyDescent="0.25"/>
    <row r="2481" customFormat="1" ht="15.75" x14ac:dyDescent="0.25"/>
    <row r="2482" customFormat="1" ht="15.75" x14ac:dyDescent="0.25"/>
    <row r="2483" customFormat="1" ht="15.75" x14ac:dyDescent="0.25"/>
    <row r="2484" customFormat="1" ht="15.75" x14ac:dyDescent="0.25"/>
    <row r="2485" customFormat="1" ht="15.75" x14ac:dyDescent="0.25"/>
    <row r="2486" customFormat="1" ht="15.75" x14ac:dyDescent="0.25"/>
    <row r="2487" customFormat="1" ht="15.75" x14ac:dyDescent="0.25"/>
    <row r="2488" customFormat="1" ht="15.75" x14ac:dyDescent="0.25"/>
    <row r="2489" customFormat="1" ht="15.75" x14ac:dyDescent="0.25"/>
    <row r="2490" customFormat="1" ht="15.75" x14ac:dyDescent="0.25"/>
    <row r="2491" customFormat="1" ht="15.75" x14ac:dyDescent="0.25"/>
    <row r="2492" customFormat="1" ht="15.75" x14ac:dyDescent="0.25"/>
    <row r="2493" customFormat="1" ht="15.75" x14ac:dyDescent="0.25"/>
    <row r="2494" customFormat="1" ht="15.75" x14ac:dyDescent="0.25"/>
    <row r="2495" customFormat="1" ht="15.75" x14ac:dyDescent="0.25"/>
    <row r="2496" customFormat="1" ht="15.75" x14ac:dyDescent="0.25"/>
    <row r="2497" customFormat="1" ht="15.75" x14ac:dyDescent="0.25"/>
    <row r="2498" customFormat="1" ht="15.75" x14ac:dyDescent="0.25"/>
    <row r="2499" customFormat="1" ht="15.75" x14ac:dyDescent="0.25"/>
    <row r="2500" customFormat="1" ht="15.75" x14ac:dyDescent="0.25"/>
    <row r="2501" customFormat="1" ht="15.75" x14ac:dyDescent="0.25"/>
    <row r="2502" customFormat="1" ht="15.75" x14ac:dyDescent="0.25"/>
    <row r="2503" customFormat="1" ht="15.75" x14ac:dyDescent="0.25"/>
    <row r="2504" customFormat="1" ht="15.75" x14ac:dyDescent="0.25"/>
    <row r="2505" customFormat="1" ht="15.75" x14ac:dyDescent="0.25"/>
    <row r="2506" customFormat="1" ht="15.75" x14ac:dyDescent="0.25"/>
    <row r="2507" customFormat="1" ht="15.75" x14ac:dyDescent="0.25"/>
    <row r="2508" customFormat="1" ht="15.75" x14ac:dyDescent="0.25"/>
    <row r="2509" customFormat="1" ht="15.75" x14ac:dyDescent="0.25"/>
    <row r="2510" customFormat="1" ht="15.75" x14ac:dyDescent="0.25"/>
    <row r="2511" customFormat="1" ht="15.75" x14ac:dyDescent="0.25"/>
    <row r="2512" customFormat="1" ht="15.75" x14ac:dyDescent="0.25"/>
    <row r="2513" customFormat="1" ht="15.75" x14ac:dyDescent="0.25"/>
    <row r="2514" customFormat="1" ht="15.75" x14ac:dyDescent="0.25"/>
    <row r="2515" customFormat="1" ht="15.75" x14ac:dyDescent="0.25"/>
    <row r="2516" customFormat="1" ht="15.75" x14ac:dyDescent="0.25"/>
    <row r="2517" customFormat="1" ht="15.75" x14ac:dyDescent="0.25"/>
    <row r="2518" customFormat="1" ht="15.75" x14ac:dyDescent="0.25"/>
    <row r="2519" customFormat="1" ht="15.75" x14ac:dyDescent="0.25"/>
    <row r="2520" customFormat="1" ht="15.75" x14ac:dyDescent="0.25"/>
    <row r="2521" customFormat="1" ht="15.75" x14ac:dyDescent="0.25"/>
    <row r="2522" customFormat="1" ht="15.75" x14ac:dyDescent="0.25"/>
    <row r="2523" customFormat="1" ht="15.75" x14ac:dyDescent="0.25"/>
    <row r="2524" customFormat="1" ht="15.75" x14ac:dyDescent="0.25"/>
    <row r="2525" customFormat="1" ht="15.75" x14ac:dyDescent="0.25"/>
    <row r="2526" customFormat="1" ht="15.75" x14ac:dyDescent="0.25"/>
    <row r="2527" customFormat="1" ht="15.75" x14ac:dyDescent="0.25"/>
    <row r="2528" customFormat="1" ht="15.75" x14ac:dyDescent="0.25"/>
    <row r="2529" customFormat="1" ht="15.75" x14ac:dyDescent="0.25"/>
    <row r="2530" customFormat="1" ht="15.75" x14ac:dyDescent="0.25"/>
    <row r="2531" customFormat="1" ht="15.75" x14ac:dyDescent="0.25"/>
    <row r="2532" customFormat="1" ht="15.75" x14ac:dyDescent="0.25"/>
    <row r="2533" customFormat="1" ht="15.75" x14ac:dyDescent="0.25"/>
    <row r="2534" customFormat="1" ht="15.75" x14ac:dyDescent="0.25"/>
    <row r="2535" customFormat="1" ht="15.75" x14ac:dyDescent="0.25"/>
    <row r="2536" customFormat="1" ht="15.75" x14ac:dyDescent="0.25"/>
    <row r="2537" customFormat="1" ht="15.75" x14ac:dyDescent="0.25"/>
    <row r="2538" customFormat="1" ht="15.75" x14ac:dyDescent="0.25"/>
    <row r="2539" customFormat="1" ht="15.75" x14ac:dyDescent="0.25"/>
    <row r="2540" customFormat="1" ht="15.75" x14ac:dyDescent="0.25"/>
    <row r="2541" customFormat="1" ht="15.75" x14ac:dyDescent="0.25"/>
    <row r="2542" customFormat="1" ht="15.75" x14ac:dyDescent="0.25"/>
    <row r="2543" customFormat="1" ht="15.75" x14ac:dyDescent="0.25"/>
    <row r="2544" customFormat="1" ht="15.75" x14ac:dyDescent="0.25"/>
    <row r="2545" customFormat="1" ht="15.75" x14ac:dyDescent="0.25"/>
    <row r="2546" customFormat="1" ht="15.75" x14ac:dyDescent="0.25"/>
    <row r="2547" customFormat="1" ht="15.75" x14ac:dyDescent="0.25"/>
    <row r="2548" customFormat="1" ht="15.75" x14ac:dyDescent="0.25"/>
    <row r="2549" customFormat="1" ht="15.75" x14ac:dyDescent="0.25"/>
    <row r="2550" customFormat="1" ht="15.75" x14ac:dyDescent="0.25"/>
    <row r="2551" customFormat="1" ht="15.75" x14ac:dyDescent="0.25"/>
    <row r="2552" customFormat="1" ht="15.75" x14ac:dyDescent="0.25"/>
    <row r="2553" customFormat="1" ht="15.75" x14ac:dyDescent="0.25"/>
    <row r="2554" customFormat="1" ht="15.75" x14ac:dyDescent="0.25"/>
    <row r="2555" customFormat="1" ht="15.75" x14ac:dyDescent="0.25"/>
    <row r="2556" customFormat="1" ht="15.75" x14ac:dyDescent="0.25"/>
    <row r="2557" customFormat="1" ht="15.75" x14ac:dyDescent="0.25"/>
    <row r="2558" customFormat="1" ht="15.75" x14ac:dyDescent="0.25"/>
    <row r="2559" customFormat="1" ht="15.75" x14ac:dyDescent="0.25"/>
    <row r="2560" customFormat="1" ht="15.75" x14ac:dyDescent="0.25"/>
    <row r="2561" customFormat="1" ht="15.75" x14ac:dyDescent="0.25"/>
    <row r="2562" customFormat="1" ht="15.75" x14ac:dyDescent="0.25"/>
    <row r="2563" customFormat="1" ht="15.75" x14ac:dyDescent="0.25"/>
    <row r="2564" customFormat="1" ht="15.75" x14ac:dyDescent="0.25"/>
    <row r="2565" customFormat="1" ht="15.75" x14ac:dyDescent="0.25"/>
    <row r="2566" customFormat="1" ht="15.75" x14ac:dyDescent="0.25"/>
    <row r="2567" customFormat="1" ht="15.75" x14ac:dyDescent="0.25"/>
    <row r="2568" customFormat="1" ht="15.75" x14ac:dyDescent="0.25"/>
    <row r="2569" customFormat="1" ht="15.75" x14ac:dyDescent="0.25"/>
    <row r="2570" customFormat="1" ht="15.75" x14ac:dyDescent="0.25"/>
    <row r="2571" customFormat="1" ht="15.75" x14ac:dyDescent="0.25"/>
    <row r="2572" customFormat="1" ht="15.75" x14ac:dyDescent="0.25"/>
    <row r="2573" customFormat="1" ht="15.75" x14ac:dyDescent="0.25"/>
    <row r="2574" customFormat="1" ht="15.75" x14ac:dyDescent="0.25"/>
    <row r="2575" customFormat="1" ht="15.75" x14ac:dyDescent="0.25"/>
    <row r="2576" customFormat="1" ht="15.75" x14ac:dyDescent="0.25"/>
    <row r="2577" customFormat="1" ht="15.75" x14ac:dyDescent="0.25"/>
    <row r="2578" customFormat="1" ht="15.75" x14ac:dyDescent="0.25"/>
    <row r="2579" customFormat="1" ht="15.75" x14ac:dyDescent="0.25"/>
    <row r="2580" customFormat="1" ht="15.75" x14ac:dyDescent="0.25"/>
    <row r="2581" customFormat="1" ht="15.75" x14ac:dyDescent="0.25"/>
    <row r="2582" customFormat="1" ht="15.75" x14ac:dyDescent="0.25"/>
    <row r="2583" customFormat="1" ht="15.75" x14ac:dyDescent="0.25"/>
    <row r="2584" customFormat="1" ht="15.75" x14ac:dyDescent="0.25"/>
    <row r="2585" customFormat="1" ht="15.75" x14ac:dyDescent="0.25"/>
    <row r="2586" customFormat="1" ht="15.75" x14ac:dyDescent="0.25"/>
    <row r="2587" customFormat="1" ht="15.75" x14ac:dyDescent="0.25"/>
    <row r="2588" customFormat="1" ht="15.75" x14ac:dyDescent="0.25"/>
    <row r="2589" customFormat="1" ht="15.75" x14ac:dyDescent="0.25"/>
    <row r="2590" customFormat="1" ht="15.75" x14ac:dyDescent="0.25"/>
    <row r="2591" customFormat="1" ht="15.75" x14ac:dyDescent="0.25"/>
    <row r="2592" customFormat="1" ht="15.75" x14ac:dyDescent="0.25"/>
    <row r="2593" customFormat="1" ht="15.75" x14ac:dyDescent="0.25"/>
    <row r="2594" customFormat="1" ht="15.75" x14ac:dyDescent="0.25"/>
    <row r="2595" customFormat="1" ht="15.75" x14ac:dyDescent="0.25"/>
    <row r="2596" customFormat="1" ht="15.75" x14ac:dyDescent="0.25"/>
    <row r="2597" customFormat="1" ht="15.75" x14ac:dyDescent="0.25"/>
    <row r="2598" customFormat="1" ht="15.75" x14ac:dyDescent="0.25"/>
    <row r="2599" customFormat="1" ht="15.75" x14ac:dyDescent="0.25"/>
    <row r="2600" customFormat="1" ht="15.75" x14ac:dyDescent="0.25"/>
    <row r="2601" customFormat="1" ht="15.75" x14ac:dyDescent="0.25"/>
    <row r="2602" customFormat="1" ht="15.75" x14ac:dyDescent="0.25"/>
    <row r="2603" customFormat="1" ht="15.75" x14ac:dyDescent="0.25"/>
    <row r="2604" customFormat="1" ht="15.75" x14ac:dyDescent="0.25"/>
    <row r="2605" customFormat="1" ht="15.75" x14ac:dyDescent="0.25"/>
    <row r="2606" customFormat="1" ht="15.75" x14ac:dyDescent="0.25"/>
    <row r="2607" customFormat="1" ht="15.75" x14ac:dyDescent="0.25"/>
    <row r="2608" customFormat="1" ht="15.75" x14ac:dyDescent="0.25"/>
    <row r="2609" customFormat="1" ht="15.75" x14ac:dyDescent="0.25"/>
    <row r="2610" customFormat="1" ht="15.75" x14ac:dyDescent="0.25"/>
    <row r="2611" customFormat="1" ht="15.75" x14ac:dyDescent="0.25"/>
    <row r="2612" customFormat="1" ht="15.75" x14ac:dyDescent="0.25"/>
    <row r="2613" customFormat="1" ht="15.75" x14ac:dyDescent="0.25"/>
    <row r="2614" customFormat="1" ht="15.75" x14ac:dyDescent="0.25"/>
    <row r="2615" customFormat="1" ht="15.75" x14ac:dyDescent="0.25"/>
    <row r="2616" customFormat="1" ht="15.75" x14ac:dyDescent="0.25"/>
    <row r="2617" customFormat="1" ht="15.75" x14ac:dyDescent="0.25"/>
    <row r="2618" customFormat="1" ht="15.75" x14ac:dyDescent="0.25"/>
    <row r="2619" customFormat="1" ht="15.75" x14ac:dyDescent="0.25"/>
    <row r="2620" customFormat="1" ht="15.75" x14ac:dyDescent="0.25"/>
    <row r="2621" customFormat="1" ht="15.75" x14ac:dyDescent="0.25"/>
    <row r="2622" customFormat="1" ht="15.75" x14ac:dyDescent="0.25"/>
    <row r="2623" customFormat="1" ht="15.75" x14ac:dyDescent="0.25"/>
    <row r="2624" customFormat="1" ht="15.75" x14ac:dyDescent="0.25"/>
    <row r="2625" customFormat="1" ht="15.75" x14ac:dyDescent="0.25"/>
    <row r="2626" customFormat="1" ht="15.75" x14ac:dyDescent="0.25"/>
    <row r="2627" customFormat="1" ht="15.75" x14ac:dyDescent="0.25"/>
    <row r="2628" customFormat="1" ht="15.75" x14ac:dyDescent="0.25"/>
    <row r="2629" customFormat="1" ht="15.75" x14ac:dyDescent="0.25"/>
    <row r="2630" customFormat="1" ht="15.75" x14ac:dyDescent="0.25"/>
    <row r="2631" customFormat="1" ht="15.75" x14ac:dyDescent="0.25"/>
    <row r="2632" customFormat="1" ht="15.75" x14ac:dyDescent="0.25"/>
    <row r="2633" customFormat="1" ht="15.75" x14ac:dyDescent="0.25"/>
    <row r="2634" customFormat="1" ht="15.75" x14ac:dyDescent="0.25"/>
    <row r="2635" customFormat="1" ht="15.75" x14ac:dyDescent="0.25"/>
    <row r="2636" customFormat="1" ht="15.75" x14ac:dyDescent="0.25"/>
    <row r="2637" customFormat="1" ht="15.75" x14ac:dyDescent="0.25"/>
    <row r="2638" customFormat="1" ht="15.75" x14ac:dyDescent="0.25"/>
    <row r="2639" customFormat="1" ht="15.75" x14ac:dyDescent="0.25"/>
    <row r="2640" customFormat="1" ht="15.75" x14ac:dyDescent="0.25"/>
    <row r="2641" customFormat="1" ht="15.75" x14ac:dyDescent="0.25"/>
    <row r="2642" customFormat="1" ht="15.75" x14ac:dyDescent="0.25"/>
    <row r="2643" customFormat="1" ht="15.75" x14ac:dyDescent="0.25"/>
    <row r="2644" customFormat="1" ht="15.75" x14ac:dyDescent="0.25"/>
    <row r="2645" customFormat="1" ht="15.75" x14ac:dyDescent="0.25"/>
    <row r="2646" customFormat="1" ht="15.75" x14ac:dyDescent="0.25"/>
    <row r="2647" customFormat="1" ht="15.75" x14ac:dyDescent="0.25"/>
    <row r="2648" customFormat="1" ht="15.75" x14ac:dyDescent="0.25"/>
    <row r="2649" customFormat="1" ht="15.75" x14ac:dyDescent="0.25"/>
    <row r="2650" customFormat="1" ht="15.75" x14ac:dyDescent="0.25"/>
    <row r="2651" customFormat="1" ht="15.75" x14ac:dyDescent="0.25"/>
    <row r="2652" customFormat="1" ht="15.75" x14ac:dyDescent="0.25"/>
    <row r="2653" customFormat="1" ht="15.75" x14ac:dyDescent="0.25"/>
    <row r="2654" customFormat="1" ht="15.75" x14ac:dyDescent="0.25"/>
    <row r="2655" customFormat="1" ht="15.75" x14ac:dyDescent="0.25"/>
    <row r="2656" customFormat="1" ht="15.75" x14ac:dyDescent="0.25"/>
    <row r="2657" customFormat="1" ht="15.75" x14ac:dyDescent="0.25"/>
    <row r="2658" customFormat="1" ht="15.75" x14ac:dyDescent="0.25"/>
    <row r="2659" customFormat="1" ht="15.75" x14ac:dyDescent="0.25"/>
    <row r="2660" customFormat="1" ht="15.75" x14ac:dyDescent="0.25"/>
    <row r="2661" customFormat="1" ht="15.75" x14ac:dyDescent="0.25"/>
    <row r="2662" customFormat="1" ht="15.75" x14ac:dyDescent="0.25"/>
    <row r="2663" customFormat="1" ht="15.75" x14ac:dyDescent="0.25"/>
    <row r="2664" customFormat="1" ht="15.75" x14ac:dyDescent="0.25"/>
    <row r="2665" customFormat="1" ht="15.75" x14ac:dyDescent="0.25"/>
    <row r="2666" customFormat="1" ht="15.75" x14ac:dyDescent="0.25"/>
    <row r="2667" customFormat="1" ht="15.75" x14ac:dyDescent="0.25"/>
    <row r="2668" customFormat="1" ht="15.75" x14ac:dyDescent="0.25"/>
    <row r="2669" customFormat="1" ht="15.75" x14ac:dyDescent="0.25"/>
    <row r="2670" customFormat="1" ht="15.75" x14ac:dyDescent="0.25"/>
    <row r="2671" customFormat="1" ht="15.75" x14ac:dyDescent="0.25"/>
    <row r="2672" customFormat="1" ht="15.75" x14ac:dyDescent="0.25"/>
    <row r="2673" customFormat="1" ht="15.75" x14ac:dyDescent="0.25"/>
    <row r="2674" customFormat="1" ht="15.75" x14ac:dyDescent="0.25"/>
    <row r="2675" customFormat="1" ht="15.75" x14ac:dyDescent="0.25"/>
    <row r="2676" customFormat="1" ht="15.75" x14ac:dyDescent="0.25"/>
    <row r="2677" customFormat="1" ht="15.75" x14ac:dyDescent="0.25"/>
    <row r="2678" customFormat="1" ht="15.75" x14ac:dyDescent="0.25"/>
    <row r="2679" customFormat="1" ht="15.75" x14ac:dyDescent="0.25"/>
    <row r="2680" customFormat="1" ht="15.75" x14ac:dyDescent="0.25"/>
    <row r="2681" customFormat="1" ht="15.75" x14ac:dyDescent="0.25"/>
    <row r="2682" customFormat="1" ht="15.75" x14ac:dyDescent="0.25"/>
    <row r="2683" customFormat="1" ht="15.75" x14ac:dyDescent="0.25"/>
    <row r="2684" customFormat="1" ht="15.75" x14ac:dyDescent="0.25"/>
    <row r="2685" customFormat="1" ht="15.75" x14ac:dyDescent="0.25"/>
    <row r="2686" customFormat="1" ht="15.75" x14ac:dyDescent="0.25"/>
    <row r="2687" customFormat="1" ht="15.75" x14ac:dyDescent="0.25"/>
    <row r="2688" customFormat="1" ht="15.75" x14ac:dyDescent="0.25"/>
    <row r="2689" customFormat="1" ht="15.75" x14ac:dyDescent="0.25"/>
    <row r="2690" customFormat="1" ht="15.75" x14ac:dyDescent="0.25"/>
    <row r="2691" customFormat="1" ht="15.75" x14ac:dyDescent="0.25"/>
    <row r="2692" customFormat="1" ht="15.75" x14ac:dyDescent="0.25"/>
    <row r="2693" customFormat="1" ht="15.75" x14ac:dyDescent="0.25"/>
    <row r="2694" customFormat="1" ht="15.75" x14ac:dyDescent="0.25"/>
    <row r="2695" customFormat="1" ht="15.75" x14ac:dyDescent="0.25"/>
    <row r="2696" customFormat="1" ht="15.75" x14ac:dyDescent="0.25"/>
    <row r="2697" customFormat="1" ht="15.75" x14ac:dyDescent="0.25"/>
    <row r="2698" customFormat="1" ht="15.75" x14ac:dyDescent="0.25"/>
    <row r="2699" customFormat="1" ht="15.75" x14ac:dyDescent="0.25"/>
    <row r="2700" customFormat="1" ht="15.75" x14ac:dyDescent="0.25"/>
    <row r="2701" customFormat="1" ht="15.75" x14ac:dyDescent="0.25"/>
    <row r="2702" customFormat="1" ht="15.75" x14ac:dyDescent="0.25"/>
    <row r="2703" customFormat="1" ht="15.75" x14ac:dyDescent="0.25"/>
    <row r="2704" customFormat="1" ht="15.75" x14ac:dyDescent="0.25"/>
    <row r="2705" customFormat="1" ht="15.75" x14ac:dyDescent="0.25"/>
    <row r="2706" customFormat="1" ht="15.75" x14ac:dyDescent="0.25"/>
    <row r="2707" customFormat="1" ht="15.75" x14ac:dyDescent="0.25"/>
    <row r="2708" customFormat="1" ht="15.75" x14ac:dyDescent="0.25"/>
    <row r="2709" customFormat="1" ht="15.75" x14ac:dyDescent="0.25"/>
    <row r="2710" customFormat="1" ht="15.75" x14ac:dyDescent="0.25"/>
    <row r="2711" customFormat="1" ht="15.75" x14ac:dyDescent="0.25"/>
    <row r="2712" customFormat="1" ht="15.75" x14ac:dyDescent="0.25"/>
    <row r="2713" customFormat="1" ht="15.75" x14ac:dyDescent="0.25"/>
    <row r="2714" customFormat="1" ht="15.75" x14ac:dyDescent="0.25"/>
    <row r="2715" customFormat="1" ht="15.75" x14ac:dyDescent="0.25"/>
    <row r="2716" customFormat="1" ht="15.75" x14ac:dyDescent="0.25"/>
    <row r="2717" customFormat="1" ht="15.75" x14ac:dyDescent="0.25"/>
    <row r="2718" customFormat="1" ht="15.75" x14ac:dyDescent="0.25"/>
    <row r="2719" customFormat="1" ht="15.75" x14ac:dyDescent="0.25"/>
    <row r="2720" customFormat="1" ht="15.75" x14ac:dyDescent="0.25"/>
    <row r="2721" customFormat="1" ht="15.75" x14ac:dyDescent="0.25"/>
    <row r="2722" customFormat="1" ht="15.75" x14ac:dyDescent="0.25"/>
    <row r="2723" customFormat="1" ht="15.75" x14ac:dyDescent="0.25"/>
    <row r="2724" customFormat="1" ht="15.75" x14ac:dyDescent="0.25"/>
    <row r="2725" customFormat="1" ht="15.75" x14ac:dyDescent="0.25"/>
    <row r="2726" customFormat="1" ht="15.75" x14ac:dyDescent="0.25"/>
    <row r="2727" customFormat="1" ht="15.75" x14ac:dyDescent="0.25"/>
    <row r="2728" customFormat="1" ht="15.75" x14ac:dyDescent="0.25"/>
    <row r="2729" customFormat="1" ht="15.75" x14ac:dyDescent="0.25"/>
    <row r="2730" customFormat="1" ht="15.75" x14ac:dyDescent="0.25"/>
    <row r="2731" customFormat="1" ht="15.75" x14ac:dyDescent="0.25"/>
    <row r="2732" customFormat="1" ht="15.75" x14ac:dyDescent="0.25"/>
    <row r="2733" customFormat="1" ht="15.75" x14ac:dyDescent="0.25"/>
    <row r="2734" customFormat="1" ht="15.75" x14ac:dyDescent="0.25"/>
    <row r="2735" customFormat="1" ht="15.75" x14ac:dyDescent="0.25"/>
    <row r="2736" customFormat="1" ht="15.75" x14ac:dyDescent="0.25"/>
    <row r="2737" customFormat="1" ht="15.75" x14ac:dyDescent="0.25"/>
    <row r="2738" customFormat="1" ht="15.75" x14ac:dyDescent="0.25"/>
    <row r="2739" customFormat="1" ht="15.75" x14ac:dyDescent="0.25"/>
    <row r="2740" customFormat="1" ht="15.75" x14ac:dyDescent="0.25"/>
    <row r="2741" customFormat="1" ht="15.75" x14ac:dyDescent="0.25"/>
    <row r="2742" customFormat="1" ht="15.75" x14ac:dyDescent="0.25"/>
    <row r="2743" customFormat="1" ht="15.75" x14ac:dyDescent="0.25"/>
    <row r="2744" customFormat="1" ht="15.75" x14ac:dyDescent="0.25"/>
    <row r="2745" customFormat="1" ht="15.75" x14ac:dyDescent="0.25"/>
    <row r="2746" customFormat="1" ht="15.75" x14ac:dyDescent="0.25"/>
    <row r="2747" customFormat="1" ht="15.75" x14ac:dyDescent="0.25"/>
    <row r="2748" customFormat="1" ht="15.75" x14ac:dyDescent="0.25"/>
    <row r="2749" customFormat="1" ht="15.75" x14ac:dyDescent="0.25"/>
    <row r="2750" customFormat="1" ht="15.75" x14ac:dyDescent="0.25"/>
    <row r="2751" customFormat="1" ht="15.75" x14ac:dyDescent="0.25"/>
    <row r="2752" customFormat="1" ht="15.75" x14ac:dyDescent="0.25"/>
    <row r="2753" customFormat="1" ht="15.75" x14ac:dyDescent="0.25"/>
    <row r="2754" customFormat="1" ht="15.75" x14ac:dyDescent="0.25"/>
    <row r="2755" customFormat="1" ht="15.75" x14ac:dyDescent="0.25"/>
    <row r="2756" customFormat="1" ht="15.75" x14ac:dyDescent="0.25"/>
    <row r="2757" customFormat="1" ht="15.75" x14ac:dyDescent="0.25"/>
    <row r="2758" customFormat="1" ht="15.75" x14ac:dyDescent="0.25"/>
    <row r="2759" customFormat="1" ht="15.75" x14ac:dyDescent="0.25"/>
    <row r="2760" customFormat="1" ht="15.75" x14ac:dyDescent="0.25"/>
    <row r="2761" customFormat="1" ht="15.75" x14ac:dyDescent="0.25"/>
    <row r="2762" customFormat="1" ht="15.75" x14ac:dyDescent="0.25"/>
    <row r="2763" customFormat="1" ht="15.75" x14ac:dyDescent="0.25"/>
    <row r="2764" customFormat="1" ht="15.75" x14ac:dyDescent="0.25"/>
    <row r="2765" customFormat="1" ht="15.75" x14ac:dyDescent="0.25"/>
    <row r="2766" customFormat="1" ht="15.75" x14ac:dyDescent="0.25"/>
    <row r="2767" customFormat="1" ht="15.75" x14ac:dyDescent="0.25"/>
    <row r="2768" customFormat="1" ht="15.75" x14ac:dyDescent="0.25"/>
    <row r="2769" customFormat="1" ht="15.75" x14ac:dyDescent="0.25"/>
    <row r="2770" customFormat="1" ht="15.75" x14ac:dyDescent="0.25"/>
    <row r="2771" customFormat="1" ht="15.75" x14ac:dyDescent="0.25"/>
    <row r="2772" customFormat="1" ht="15.75" x14ac:dyDescent="0.25"/>
    <row r="2773" customFormat="1" ht="15.75" x14ac:dyDescent="0.25"/>
    <row r="2774" customFormat="1" ht="15.75" x14ac:dyDescent="0.25"/>
    <row r="2775" customFormat="1" ht="15.75" x14ac:dyDescent="0.25"/>
    <row r="2776" customFormat="1" ht="15.75" x14ac:dyDescent="0.25"/>
    <row r="2777" customFormat="1" ht="15.75" x14ac:dyDescent="0.25"/>
    <row r="2778" customFormat="1" ht="15.75" x14ac:dyDescent="0.25"/>
    <row r="2779" customFormat="1" ht="15.75" x14ac:dyDescent="0.25"/>
    <row r="2780" customFormat="1" ht="15.75" x14ac:dyDescent="0.25"/>
    <row r="2781" customFormat="1" ht="15.75" x14ac:dyDescent="0.25"/>
    <row r="2782" customFormat="1" ht="15.75" x14ac:dyDescent="0.25"/>
    <row r="2783" customFormat="1" ht="15.75" x14ac:dyDescent="0.25"/>
    <row r="2784" customFormat="1" ht="15.75" x14ac:dyDescent="0.25"/>
    <row r="2785" customFormat="1" ht="15.75" x14ac:dyDescent="0.25"/>
    <row r="2786" customFormat="1" ht="15.75" x14ac:dyDescent="0.25"/>
    <row r="2787" customFormat="1" ht="15.75" x14ac:dyDescent="0.25"/>
    <row r="2788" customFormat="1" ht="15.75" x14ac:dyDescent="0.25"/>
    <row r="2789" customFormat="1" ht="15.75" x14ac:dyDescent="0.25"/>
    <row r="2790" customFormat="1" ht="15.75" x14ac:dyDescent="0.25"/>
    <row r="2791" customFormat="1" ht="15.75" x14ac:dyDescent="0.25"/>
    <row r="2792" customFormat="1" ht="15.75" x14ac:dyDescent="0.25"/>
    <row r="2793" customFormat="1" ht="15.75" x14ac:dyDescent="0.25"/>
    <row r="2794" customFormat="1" ht="15.75" x14ac:dyDescent="0.25"/>
    <row r="2795" customFormat="1" ht="15.75" x14ac:dyDescent="0.25"/>
    <row r="2796" customFormat="1" ht="15.75" x14ac:dyDescent="0.25"/>
    <row r="2797" customFormat="1" ht="15.75" x14ac:dyDescent="0.25"/>
    <row r="2798" customFormat="1" ht="15.75" x14ac:dyDescent="0.25"/>
    <row r="2799" customFormat="1" ht="15.75" x14ac:dyDescent="0.25"/>
    <row r="2800" customFormat="1" ht="15.75" x14ac:dyDescent="0.25"/>
    <row r="2801" customFormat="1" ht="15.75" x14ac:dyDescent="0.25"/>
    <row r="2802" customFormat="1" ht="15.75" x14ac:dyDescent="0.25"/>
    <row r="2803" customFormat="1" ht="15.75" x14ac:dyDescent="0.25"/>
    <row r="2804" customFormat="1" ht="15.75" x14ac:dyDescent="0.25"/>
    <row r="2805" customFormat="1" ht="15.75" x14ac:dyDescent="0.25"/>
    <row r="2806" customFormat="1" ht="15.75" x14ac:dyDescent="0.25"/>
    <row r="2807" customFormat="1" ht="15.75" x14ac:dyDescent="0.25"/>
    <row r="2808" customFormat="1" ht="15.75" x14ac:dyDescent="0.25"/>
    <row r="2809" customFormat="1" ht="15.75" x14ac:dyDescent="0.25"/>
    <row r="2810" customFormat="1" ht="15.75" x14ac:dyDescent="0.25"/>
    <row r="2811" customFormat="1" ht="15.75" x14ac:dyDescent="0.25"/>
    <row r="2812" customFormat="1" ht="15.75" x14ac:dyDescent="0.25"/>
    <row r="2813" customFormat="1" ht="15.75" x14ac:dyDescent="0.25"/>
    <row r="2814" customFormat="1" ht="15.75" x14ac:dyDescent="0.25"/>
    <row r="2815" customFormat="1" ht="15.75" x14ac:dyDescent="0.25"/>
    <row r="2816" customFormat="1" ht="15.75" x14ac:dyDescent="0.25"/>
    <row r="2817" customFormat="1" ht="15.75" x14ac:dyDescent="0.25"/>
    <row r="2818" customFormat="1" ht="15.75" x14ac:dyDescent="0.25"/>
    <row r="2819" customFormat="1" ht="15.75" x14ac:dyDescent="0.25"/>
    <row r="2820" customFormat="1" ht="15.75" x14ac:dyDescent="0.25"/>
    <row r="2821" customFormat="1" ht="15.75" x14ac:dyDescent="0.25"/>
    <row r="2822" customFormat="1" ht="15.75" x14ac:dyDescent="0.25"/>
    <row r="2823" customFormat="1" ht="15.75" x14ac:dyDescent="0.25"/>
    <row r="2824" customFormat="1" ht="15.75" x14ac:dyDescent="0.25"/>
    <row r="2825" customFormat="1" ht="15.75" x14ac:dyDescent="0.25"/>
    <row r="2826" customFormat="1" ht="15.75" x14ac:dyDescent="0.25"/>
    <row r="2827" customFormat="1" ht="15.75" x14ac:dyDescent="0.25"/>
    <row r="2828" customFormat="1" ht="15.75" x14ac:dyDescent="0.25"/>
    <row r="2829" customFormat="1" ht="15.75" x14ac:dyDescent="0.25"/>
    <row r="2830" customFormat="1" ht="15.75" x14ac:dyDescent="0.25"/>
    <row r="2831" customFormat="1" ht="15.75" x14ac:dyDescent="0.25"/>
    <row r="2832" customFormat="1" ht="15.75" x14ac:dyDescent="0.25"/>
    <row r="2833" customFormat="1" ht="15.75" x14ac:dyDescent="0.25"/>
    <row r="2834" customFormat="1" ht="15.75" x14ac:dyDescent="0.25"/>
    <row r="2835" customFormat="1" ht="15.75" x14ac:dyDescent="0.25"/>
    <row r="2836" customFormat="1" ht="15.75" x14ac:dyDescent="0.25"/>
    <row r="2837" customFormat="1" ht="15.75" x14ac:dyDescent="0.25"/>
    <row r="2838" customFormat="1" ht="15.75" x14ac:dyDescent="0.25"/>
    <row r="2839" customFormat="1" ht="15.75" x14ac:dyDescent="0.25"/>
    <row r="2840" customFormat="1" ht="15.75" x14ac:dyDescent="0.25"/>
    <row r="2841" customFormat="1" ht="15.75" x14ac:dyDescent="0.25"/>
    <row r="2842" customFormat="1" ht="15.75" x14ac:dyDescent="0.25"/>
    <row r="2843" customFormat="1" ht="15.75" x14ac:dyDescent="0.25"/>
    <row r="2844" customFormat="1" ht="15.75" x14ac:dyDescent="0.25"/>
    <row r="2845" customFormat="1" ht="15.75" x14ac:dyDescent="0.25"/>
    <row r="2846" customFormat="1" ht="15.75" x14ac:dyDescent="0.25"/>
    <row r="2847" customFormat="1" ht="15.75" x14ac:dyDescent="0.25"/>
    <row r="2848" customFormat="1" ht="15.75" x14ac:dyDescent="0.25"/>
    <row r="2849" customFormat="1" ht="15.75" x14ac:dyDescent="0.25"/>
    <row r="2850" customFormat="1" ht="15.75" x14ac:dyDescent="0.25"/>
    <row r="2851" customFormat="1" ht="15.75" x14ac:dyDescent="0.25"/>
    <row r="2852" customFormat="1" ht="15.75" x14ac:dyDescent="0.25"/>
    <row r="2853" customFormat="1" ht="15.75" x14ac:dyDescent="0.25"/>
    <row r="2854" customFormat="1" ht="15.75" x14ac:dyDescent="0.25"/>
    <row r="2855" customFormat="1" ht="15.75" x14ac:dyDescent="0.25"/>
    <row r="2856" customFormat="1" ht="15.75" x14ac:dyDescent="0.25"/>
    <row r="2857" customFormat="1" ht="15.75" x14ac:dyDescent="0.25"/>
    <row r="2858" customFormat="1" ht="15.75" x14ac:dyDescent="0.25"/>
    <row r="2859" customFormat="1" ht="15.75" x14ac:dyDescent="0.25"/>
    <row r="2860" customFormat="1" ht="15.75" x14ac:dyDescent="0.25"/>
    <row r="2861" customFormat="1" ht="15.75" x14ac:dyDescent="0.25"/>
    <row r="2862" customFormat="1" ht="15.75" x14ac:dyDescent="0.25"/>
    <row r="2863" customFormat="1" ht="15.75" x14ac:dyDescent="0.25"/>
    <row r="2864" customFormat="1" ht="15.75" x14ac:dyDescent="0.25"/>
    <row r="2865" customFormat="1" ht="15.75" x14ac:dyDescent="0.25"/>
    <row r="2866" customFormat="1" ht="15.75" x14ac:dyDescent="0.25"/>
    <row r="2867" customFormat="1" ht="15.75" x14ac:dyDescent="0.25"/>
    <row r="2868" customFormat="1" ht="15.75" x14ac:dyDescent="0.25"/>
    <row r="2869" customFormat="1" ht="15.75" x14ac:dyDescent="0.25"/>
    <row r="2870" customFormat="1" ht="15.75" x14ac:dyDescent="0.25"/>
    <row r="2871" customFormat="1" ht="15.75" x14ac:dyDescent="0.25"/>
    <row r="2872" customFormat="1" ht="15.75" x14ac:dyDescent="0.25"/>
    <row r="2873" customFormat="1" ht="15.75" x14ac:dyDescent="0.25"/>
    <row r="2874" customFormat="1" ht="15.75" x14ac:dyDescent="0.25"/>
    <row r="2875" customFormat="1" ht="15.75" x14ac:dyDescent="0.25"/>
    <row r="2876" customFormat="1" ht="15.75" x14ac:dyDescent="0.25"/>
    <row r="2877" customFormat="1" ht="15.75" x14ac:dyDescent="0.25"/>
    <row r="2878" customFormat="1" ht="15.75" x14ac:dyDescent="0.25"/>
    <row r="2879" customFormat="1" ht="15.75" x14ac:dyDescent="0.25"/>
    <row r="2880" customFormat="1" ht="15.75" x14ac:dyDescent="0.25"/>
    <row r="2881" customFormat="1" ht="15.75" x14ac:dyDescent="0.25"/>
    <row r="2882" customFormat="1" ht="15.75" x14ac:dyDescent="0.25"/>
    <row r="2883" customFormat="1" ht="15.75" x14ac:dyDescent="0.25"/>
    <row r="2884" customFormat="1" ht="15.75" x14ac:dyDescent="0.25"/>
    <row r="2885" customFormat="1" ht="15.75" x14ac:dyDescent="0.25"/>
    <row r="2886" customFormat="1" ht="15.75" x14ac:dyDescent="0.25"/>
    <row r="2887" customFormat="1" ht="15.75" x14ac:dyDescent="0.25"/>
    <row r="2888" customFormat="1" ht="15.75" x14ac:dyDescent="0.25"/>
    <row r="2889" customFormat="1" ht="15.75" x14ac:dyDescent="0.25"/>
    <row r="2890" customFormat="1" ht="15.75" x14ac:dyDescent="0.25"/>
    <row r="2891" customFormat="1" ht="15.75" x14ac:dyDescent="0.25"/>
    <row r="2892" customFormat="1" ht="15.75" x14ac:dyDescent="0.25"/>
    <row r="2893" customFormat="1" ht="15.75" x14ac:dyDescent="0.25"/>
    <row r="2894" customFormat="1" ht="15.75" x14ac:dyDescent="0.25"/>
    <row r="2895" customFormat="1" ht="15.75" x14ac:dyDescent="0.25"/>
    <row r="2896" customFormat="1" ht="15.75" x14ac:dyDescent="0.25"/>
    <row r="2897" customFormat="1" ht="15.75" x14ac:dyDescent="0.25"/>
    <row r="2898" customFormat="1" ht="15.75" x14ac:dyDescent="0.25"/>
    <row r="2899" customFormat="1" ht="15.75" x14ac:dyDescent="0.25"/>
    <row r="2900" customFormat="1" ht="15.75" x14ac:dyDescent="0.25"/>
    <row r="2901" customFormat="1" ht="15.75" x14ac:dyDescent="0.25"/>
    <row r="2902" customFormat="1" ht="15.75" x14ac:dyDescent="0.25"/>
    <row r="2903" customFormat="1" ht="15.75" x14ac:dyDescent="0.25"/>
    <row r="2904" customFormat="1" ht="15.75" x14ac:dyDescent="0.25"/>
    <row r="2905" customFormat="1" ht="15.75" x14ac:dyDescent="0.25"/>
    <row r="2906" customFormat="1" ht="15.75" x14ac:dyDescent="0.25"/>
    <row r="2907" customFormat="1" ht="15.75" x14ac:dyDescent="0.25"/>
    <row r="2908" customFormat="1" ht="15.75" x14ac:dyDescent="0.25"/>
    <row r="2909" customFormat="1" ht="15.75" x14ac:dyDescent="0.25"/>
    <row r="2910" customFormat="1" ht="15.75" x14ac:dyDescent="0.25"/>
    <row r="2911" customFormat="1" ht="15.75" x14ac:dyDescent="0.25"/>
    <row r="2912" customFormat="1" ht="15.75" x14ac:dyDescent="0.25"/>
    <row r="2913" customFormat="1" ht="15.75" x14ac:dyDescent="0.25"/>
    <row r="2914" customFormat="1" ht="15.75" x14ac:dyDescent="0.25"/>
    <row r="2915" customFormat="1" ht="15.75" x14ac:dyDescent="0.25"/>
    <row r="2916" customFormat="1" ht="15.75" x14ac:dyDescent="0.25"/>
    <row r="2917" customFormat="1" ht="15.75" x14ac:dyDescent="0.25"/>
    <row r="2918" customFormat="1" ht="15.75" x14ac:dyDescent="0.25"/>
    <row r="2919" customFormat="1" ht="15.75" x14ac:dyDescent="0.25"/>
    <row r="2920" customFormat="1" ht="15.75" x14ac:dyDescent="0.25"/>
    <row r="2921" customFormat="1" ht="15.75" x14ac:dyDescent="0.25"/>
    <row r="2922" customFormat="1" ht="15.75" x14ac:dyDescent="0.25"/>
    <row r="2923" customFormat="1" ht="15.75" x14ac:dyDescent="0.25"/>
    <row r="2924" customFormat="1" ht="15.75" x14ac:dyDescent="0.25"/>
    <row r="2925" customFormat="1" ht="15.75" x14ac:dyDescent="0.25"/>
    <row r="2926" customFormat="1" ht="15.75" x14ac:dyDescent="0.25"/>
    <row r="2927" customFormat="1" ht="15.75" x14ac:dyDescent="0.25"/>
    <row r="2928" customFormat="1" ht="15.75" x14ac:dyDescent="0.25"/>
    <row r="2929" customFormat="1" ht="15.75" x14ac:dyDescent="0.25"/>
    <row r="2930" customFormat="1" ht="15.75" x14ac:dyDescent="0.25"/>
    <row r="2931" customFormat="1" ht="15.75" x14ac:dyDescent="0.25"/>
    <row r="2932" customFormat="1" ht="15.75" x14ac:dyDescent="0.25"/>
    <row r="2933" customFormat="1" ht="15.75" x14ac:dyDescent="0.25"/>
    <row r="2934" customFormat="1" ht="15.75" x14ac:dyDescent="0.25"/>
    <row r="2935" customFormat="1" ht="15.75" x14ac:dyDescent="0.25"/>
    <row r="2936" customFormat="1" ht="15.75" x14ac:dyDescent="0.25"/>
    <row r="2937" customFormat="1" ht="15.75" x14ac:dyDescent="0.25"/>
    <row r="2938" customFormat="1" ht="15.75" x14ac:dyDescent="0.25"/>
    <row r="2939" customFormat="1" ht="15.75" x14ac:dyDescent="0.25"/>
    <row r="2940" customFormat="1" ht="15.75" x14ac:dyDescent="0.25"/>
    <row r="2941" customFormat="1" ht="15.75" x14ac:dyDescent="0.25"/>
    <row r="2942" customFormat="1" ht="15.75" x14ac:dyDescent="0.25"/>
    <row r="2943" customFormat="1" ht="15.75" x14ac:dyDescent="0.25"/>
    <row r="2944" customFormat="1" ht="15.75" x14ac:dyDescent="0.25"/>
    <row r="2945" customFormat="1" ht="15.75" x14ac:dyDescent="0.25"/>
    <row r="2946" customFormat="1" ht="15.75" x14ac:dyDescent="0.25"/>
    <row r="2947" customFormat="1" ht="15.75" x14ac:dyDescent="0.25"/>
    <row r="2948" customFormat="1" ht="15.75" x14ac:dyDescent="0.25"/>
    <row r="2949" customFormat="1" ht="15.75" x14ac:dyDescent="0.25"/>
    <row r="2950" customFormat="1" ht="15.75" x14ac:dyDescent="0.25"/>
    <row r="2951" customFormat="1" ht="15.75" x14ac:dyDescent="0.25"/>
    <row r="2952" customFormat="1" ht="15.75" x14ac:dyDescent="0.25"/>
    <row r="2953" customFormat="1" ht="15.75" x14ac:dyDescent="0.25"/>
    <row r="2954" customFormat="1" ht="15.75" x14ac:dyDescent="0.25"/>
    <row r="2955" customFormat="1" ht="15.75" x14ac:dyDescent="0.25"/>
    <row r="2956" customFormat="1" ht="15.75" x14ac:dyDescent="0.25"/>
    <row r="2957" customFormat="1" ht="15.75" x14ac:dyDescent="0.25"/>
    <row r="2958" customFormat="1" ht="15.75" x14ac:dyDescent="0.25"/>
    <row r="2959" customFormat="1" ht="15.75" x14ac:dyDescent="0.25"/>
    <row r="2960" customFormat="1" ht="15.75" x14ac:dyDescent="0.25"/>
    <row r="2961" customFormat="1" ht="15.75" x14ac:dyDescent="0.25"/>
    <row r="2962" customFormat="1" ht="15.75" x14ac:dyDescent="0.25"/>
    <row r="2963" customFormat="1" ht="15.75" x14ac:dyDescent="0.25"/>
    <row r="2964" customFormat="1" ht="15.75" x14ac:dyDescent="0.25"/>
    <row r="2965" customFormat="1" ht="15.75" x14ac:dyDescent="0.25"/>
    <row r="2966" customFormat="1" ht="15.75" x14ac:dyDescent="0.25"/>
    <row r="2967" customFormat="1" ht="15.75" x14ac:dyDescent="0.25"/>
    <row r="2968" customFormat="1" ht="15.75" x14ac:dyDescent="0.25"/>
    <row r="2969" customFormat="1" ht="15.75" x14ac:dyDescent="0.25"/>
    <row r="2970" customFormat="1" ht="15.75" x14ac:dyDescent="0.25"/>
    <row r="2971" customFormat="1" ht="15.75" x14ac:dyDescent="0.25"/>
    <row r="2972" customFormat="1" ht="15.75" x14ac:dyDescent="0.25"/>
    <row r="2973" customFormat="1" ht="15.75" x14ac:dyDescent="0.25"/>
    <row r="2974" customFormat="1" ht="15.75" x14ac:dyDescent="0.25"/>
    <row r="2975" customFormat="1" ht="15.75" x14ac:dyDescent="0.25"/>
    <row r="2976" customFormat="1" ht="15.75" x14ac:dyDescent="0.25"/>
    <row r="2977" customFormat="1" ht="15.75" x14ac:dyDescent="0.25"/>
    <row r="2978" customFormat="1" ht="15.75" x14ac:dyDescent="0.25"/>
    <row r="2979" customFormat="1" ht="15.75" x14ac:dyDescent="0.25"/>
    <row r="2980" customFormat="1" ht="15.75" x14ac:dyDescent="0.25"/>
    <row r="2981" customFormat="1" ht="15.75" x14ac:dyDescent="0.25"/>
    <row r="2982" customFormat="1" ht="15.75" x14ac:dyDescent="0.25"/>
    <row r="2983" customFormat="1" ht="15.75" x14ac:dyDescent="0.25"/>
    <row r="2984" customFormat="1" ht="15.75" x14ac:dyDescent="0.25"/>
    <row r="2985" customFormat="1" ht="15.75" x14ac:dyDescent="0.25"/>
    <row r="2986" customFormat="1" ht="15.75" x14ac:dyDescent="0.25"/>
    <row r="2987" customFormat="1" ht="15.75" x14ac:dyDescent="0.25"/>
    <row r="2988" customFormat="1" ht="15.75" x14ac:dyDescent="0.25"/>
    <row r="2989" customFormat="1" ht="15.75" x14ac:dyDescent="0.25"/>
    <row r="2990" customFormat="1" ht="15.75" x14ac:dyDescent="0.25"/>
    <row r="2991" customFormat="1" ht="15.75" x14ac:dyDescent="0.25"/>
    <row r="2992" customFormat="1" ht="15.75" x14ac:dyDescent="0.25"/>
    <row r="2993" customFormat="1" ht="15.75" x14ac:dyDescent="0.25"/>
    <row r="2994" customFormat="1" ht="15.75" x14ac:dyDescent="0.25"/>
    <row r="2995" customFormat="1" ht="15.75" x14ac:dyDescent="0.25"/>
    <row r="2996" customFormat="1" ht="15.75" x14ac:dyDescent="0.25"/>
    <row r="2997" customFormat="1" ht="15.75" x14ac:dyDescent="0.25"/>
    <row r="2998" customFormat="1" ht="15.75" x14ac:dyDescent="0.25"/>
    <row r="2999" customFormat="1" ht="15.75" x14ac:dyDescent="0.25"/>
    <row r="3000" customFormat="1" ht="15.75" x14ac:dyDescent="0.25"/>
    <row r="3001" customFormat="1" ht="15.75" x14ac:dyDescent="0.25"/>
    <row r="3002" customFormat="1" ht="15.75" x14ac:dyDescent="0.25"/>
    <row r="3003" customFormat="1" ht="15.75" x14ac:dyDescent="0.25"/>
    <row r="3004" customFormat="1" ht="15.75" x14ac:dyDescent="0.25"/>
    <row r="3005" customFormat="1" ht="15.75" x14ac:dyDescent="0.25"/>
    <row r="3006" customFormat="1" ht="15.75" x14ac:dyDescent="0.25"/>
    <row r="3007" customFormat="1" ht="15.75" x14ac:dyDescent="0.25"/>
    <row r="3008" customFormat="1" ht="15.75" x14ac:dyDescent="0.25"/>
    <row r="3009" customFormat="1" ht="15.75" x14ac:dyDescent="0.25"/>
    <row r="3010" customFormat="1" ht="15.75" x14ac:dyDescent="0.25"/>
    <row r="3011" customFormat="1" ht="15.75" x14ac:dyDescent="0.25"/>
    <row r="3012" customFormat="1" ht="15.75" x14ac:dyDescent="0.25"/>
    <row r="3013" customFormat="1" ht="15.75" x14ac:dyDescent="0.25"/>
    <row r="3014" customFormat="1" ht="15.75" x14ac:dyDescent="0.25"/>
    <row r="3015" customFormat="1" ht="15.75" x14ac:dyDescent="0.25"/>
    <row r="3016" customFormat="1" ht="15.75" x14ac:dyDescent="0.25"/>
    <row r="3017" customFormat="1" ht="15.75" x14ac:dyDescent="0.25"/>
    <row r="3018" customFormat="1" ht="15.75" x14ac:dyDescent="0.25"/>
    <row r="3019" customFormat="1" ht="15.75" x14ac:dyDescent="0.25"/>
    <row r="3020" customFormat="1" ht="15.75" x14ac:dyDescent="0.25"/>
    <row r="3021" customFormat="1" ht="15.75" x14ac:dyDescent="0.25"/>
    <row r="3022" customFormat="1" ht="15.75" x14ac:dyDescent="0.25"/>
    <row r="3023" customFormat="1" ht="15.75" x14ac:dyDescent="0.25"/>
    <row r="3024" customFormat="1" ht="15.75" x14ac:dyDescent="0.25"/>
    <row r="3025" customFormat="1" ht="15.75" x14ac:dyDescent="0.25"/>
    <row r="3026" customFormat="1" ht="15.75" x14ac:dyDescent="0.25"/>
    <row r="3027" customFormat="1" ht="15.75" x14ac:dyDescent="0.25"/>
    <row r="3028" customFormat="1" ht="15.75" x14ac:dyDescent="0.25"/>
    <row r="3029" customFormat="1" ht="15.75" x14ac:dyDescent="0.25"/>
    <row r="3030" customFormat="1" ht="15.75" x14ac:dyDescent="0.25"/>
    <row r="3031" customFormat="1" ht="15.75" x14ac:dyDescent="0.25"/>
    <row r="3032" customFormat="1" ht="15.75" x14ac:dyDescent="0.25"/>
    <row r="3033" customFormat="1" ht="15.75" x14ac:dyDescent="0.25"/>
    <row r="3034" customFormat="1" ht="15.75" x14ac:dyDescent="0.25"/>
    <row r="3035" customFormat="1" ht="15.75" x14ac:dyDescent="0.25"/>
    <row r="3036" customFormat="1" ht="15.75" x14ac:dyDescent="0.25"/>
    <row r="3037" customFormat="1" ht="15.75" x14ac:dyDescent="0.25"/>
    <row r="3038" customFormat="1" ht="15.75" x14ac:dyDescent="0.25"/>
    <row r="3039" customFormat="1" ht="15.75" x14ac:dyDescent="0.25"/>
    <row r="3040" customFormat="1" ht="15.75" x14ac:dyDescent="0.25"/>
    <row r="3041" customFormat="1" ht="15.75" x14ac:dyDescent="0.25"/>
    <row r="3042" customFormat="1" ht="15.75" x14ac:dyDescent="0.25"/>
    <row r="3043" customFormat="1" ht="15.75" x14ac:dyDescent="0.25"/>
    <row r="3044" customFormat="1" ht="15.75" x14ac:dyDescent="0.25"/>
    <row r="3045" customFormat="1" ht="15.75" x14ac:dyDescent="0.25"/>
    <row r="3046" customFormat="1" ht="15.75" x14ac:dyDescent="0.25"/>
    <row r="3047" customFormat="1" ht="15.75" x14ac:dyDescent="0.25"/>
    <row r="3048" customFormat="1" ht="15.75" x14ac:dyDescent="0.25"/>
    <row r="3049" customFormat="1" ht="15.75" x14ac:dyDescent="0.25"/>
    <row r="3050" customFormat="1" ht="15.75" x14ac:dyDescent="0.25"/>
    <row r="3051" customFormat="1" ht="15.75" x14ac:dyDescent="0.25"/>
    <row r="3052" customFormat="1" ht="15.75" x14ac:dyDescent="0.25"/>
    <row r="3053" customFormat="1" ht="15.75" x14ac:dyDescent="0.25"/>
    <row r="3054" customFormat="1" ht="15.75" x14ac:dyDescent="0.25"/>
    <row r="3055" customFormat="1" ht="15.75" x14ac:dyDescent="0.25"/>
    <row r="3056" customFormat="1" ht="15.75" x14ac:dyDescent="0.25"/>
    <row r="3057" customFormat="1" ht="15.75" x14ac:dyDescent="0.25"/>
    <row r="3058" customFormat="1" ht="15.75" x14ac:dyDescent="0.25"/>
    <row r="3059" customFormat="1" ht="15.75" x14ac:dyDescent="0.25"/>
    <row r="3060" customFormat="1" ht="15.75" x14ac:dyDescent="0.25"/>
    <row r="3061" customFormat="1" ht="15.75" x14ac:dyDescent="0.25"/>
    <row r="3062" customFormat="1" ht="15.75" x14ac:dyDescent="0.25"/>
    <row r="3063" customFormat="1" ht="15.75" x14ac:dyDescent="0.25"/>
    <row r="3064" customFormat="1" ht="15.75" x14ac:dyDescent="0.25"/>
    <row r="3065" customFormat="1" ht="15.75" x14ac:dyDescent="0.25"/>
    <row r="3066" customFormat="1" ht="15.75" x14ac:dyDescent="0.25"/>
    <row r="3067" customFormat="1" ht="15.75" x14ac:dyDescent="0.25"/>
    <row r="3068" customFormat="1" ht="15.75" x14ac:dyDescent="0.25"/>
    <row r="3069" customFormat="1" ht="15.75" x14ac:dyDescent="0.25"/>
    <row r="3070" customFormat="1" ht="15.75" x14ac:dyDescent="0.25"/>
    <row r="3071" customFormat="1" ht="15.75" x14ac:dyDescent="0.25"/>
    <row r="3072" customFormat="1" ht="15.75" x14ac:dyDescent="0.25"/>
    <row r="3073" customFormat="1" ht="15.75" x14ac:dyDescent="0.25"/>
    <row r="3074" customFormat="1" ht="15.75" x14ac:dyDescent="0.25"/>
    <row r="3075" customFormat="1" ht="15.75" x14ac:dyDescent="0.25"/>
    <row r="3076" customFormat="1" ht="15.75" x14ac:dyDescent="0.25"/>
    <row r="3077" customFormat="1" ht="15.75" x14ac:dyDescent="0.25"/>
    <row r="3078" customFormat="1" ht="15.75" x14ac:dyDescent="0.25"/>
    <row r="3079" customFormat="1" ht="15.75" x14ac:dyDescent="0.25"/>
    <row r="3080" customFormat="1" ht="15.75" x14ac:dyDescent="0.25"/>
    <row r="3081" customFormat="1" ht="15.75" x14ac:dyDescent="0.25"/>
    <row r="3082" customFormat="1" ht="15.75" x14ac:dyDescent="0.25"/>
    <row r="3083" customFormat="1" ht="15.75" x14ac:dyDescent="0.25"/>
    <row r="3084" customFormat="1" ht="15.75" x14ac:dyDescent="0.25"/>
    <row r="3085" customFormat="1" ht="15.75" x14ac:dyDescent="0.25"/>
    <row r="3086" customFormat="1" ht="15.75" x14ac:dyDescent="0.25"/>
    <row r="3087" customFormat="1" ht="15.75" x14ac:dyDescent="0.25"/>
    <row r="3088" customFormat="1" ht="15.75" x14ac:dyDescent="0.25"/>
    <row r="3089" customFormat="1" ht="15.75" x14ac:dyDescent="0.25"/>
    <row r="3090" customFormat="1" ht="15.75" x14ac:dyDescent="0.25"/>
    <row r="3091" customFormat="1" ht="15.75" x14ac:dyDescent="0.25"/>
    <row r="3092" customFormat="1" ht="15.75" x14ac:dyDescent="0.25"/>
    <row r="3093" customFormat="1" ht="15.75" x14ac:dyDescent="0.25"/>
    <row r="3094" customFormat="1" ht="15.75" x14ac:dyDescent="0.25"/>
    <row r="3095" customFormat="1" ht="15.75" x14ac:dyDescent="0.25"/>
    <row r="3096" customFormat="1" ht="15.75" x14ac:dyDescent="0.25"/>
    <row r="3097" customFormat="1" ht="15.75" x14ac:dyDescent="0.25"/>
    <row r="3098" customFormat="1" ht="15.75" x14ac:dyDescent="0.25"/>
    <row r="3099" customFormat="1" ht="15.75" x14ac:dyDescent="0.25"/>
    <row r="3100" customFormat="1" ht="15.75" x14ac:dyDescent="0.25"/>
    <row r="3101" customFormat="1" ht="15.75" x14ac:dyDescent="0.25"/>
    <row r="3102" customFormat="1" ht="15.75" x14ac:dyDescent="0.25"/>
    <row r="3103" customFormat="1" ht="15.75" x14ac:dyDescent="0.25"/>
    <row r="3104" customFormat="1" ht="15.75" x14ac:dyDescent="0.25"/>
    <row r="3105" customFormat="1" ht="15.75" x14ac:dyDescent="0.25"/>
    <row r="3106" customFormat="1" ht="15.75" x14ac:dyDescent="0.25"/>
    <row r="3107" customFormat="1" ht="15.75" x14ac:dyDescent="0.25"/>
    <row r="3108" customFormat="1" ht="15.75" x14ac:dyDescent="0.25"/>
    <row r="3109" customFormat="1" ht="15.75" x14ac:dyDescent="0.25"/>
    <row r="3110" customFormat="1" ht="15.75" x14ac:dyDescent="0.25"/>
    <row r="3111" customFormat="1" ht="15.75" x14ac:dyDescent="0.25"/>
    <row r="3112" customFormat="1" ht="15.75" x14ac:dyDescent="0.25"/>
    <row r="3113" customFormat="1" ht="15.75" x14ac:dyDescent="0.25"/>
    <row r="3114" customFormat="1" ht="15.75" x14ac:dyDescent="0.25"/>
    <row r="3115" customFormat="1" ht="15.75" x14ac:dyDescent="0.25"/>
    <row r="3116" customFormat="1" ht="15.75" x14ac:dyDescent="0.25"/>
    <row r="3117" customFormat="1" ht="15.75" x14ac:dyDescent="0.25"/>
    <row r="3118" customFormat="1" ht="15.75" x14ac:dyDescent="0.25"/>
    <row r="3119" customFormat="1" ht="15.75" x14ac:dyDescent="0.25"/>
    <row r="3120" customFormat="1" ht="15.75" x14ac:dyDescent="0.25"/>
    <row r="3121" customFormat="1" ht="15.75" x14ac:dyDescent="0.25"/>
    <row r="3122" customFormat="1" ht="15.75" x14ac:dyDescent="0.25"/>
    <row r="3123" customFormat="1" ht="15.75" x14ac:dyDescent="0.25"/>
    <row r="3124" customFormat="1" ht="15.75" x14ac:dyDescent="0.25"/>
    <row r="3125" customFormat="1" ht="15.75" x14ac:dyDescent="0.25"/>
    <row r="3126" customFormat="1" ht="15.75" x14ac:dyDescent="0.25"/>
    <row r="3127" customFormat="1" ht="15.75" x14ac:dyDescent="0.25"/>
    <row r="3128" customFormat="1" ht="15.75" x14ac:dyDescent="0.25"/>
    <row r="3129" customFormat="1" ht="15.75" x14ac:dyDescent="0.25"/>
    <row r="3130" customFormat="1" ht="15.75" x14ac:dyDescent="0.25"/>
    <row r="3131" customFormat="1" ht="15.75" x14ac:dyDescent="0.25"/>
    <row r="3132" customFormat="1" ht="15.75" x14ac:dyDescent="0.25"/>
    <row r="3133" customFormat="1" ht="15.75" x14ac:dyDescent="0.25"/>
    <row r="3134" customFormat="1" ht="15.75" x14ac:dyDescent="0.25"/>
    <row r="3135" customFormat="1" ht="15.75" x14ac:dyDescent="0.25"/>
    <row r="3136" customFormat="1" ht="15.75" x14ac:dyDescent="0.25"/>
    <row r="3137" customFormat="1" ht="15.75" x14ac:dyDescent="0.25"/>
    <row r="3138" customFormat="1" ht="15.75" x14ac:dyDescent="0.25"/>
    <row r="3139" customFormat="1" ht="15.75" x14ac:dyDescent="0.25"/>
    <row r="3140" customFormat="1" ht="15.75" x14ac:dyDescent="0.25"/>
    <row r="3141" customFormat="1" ht="15.75" x14ac:dyDescent="0.25"/>
    <row r="3142" customFormat="1" ht="15.75" x14ac:dyDescent="0.25"/>
    <row r="3143" customFormat="1" ht="15.75" x14ac:dyDescent="0.25"/>
    <row r="3144" customFormat="1" ht="15.75" x14ac:dyDescent="0.25"/>
    <row r="3145" customFormat="1" ht="15.75" x14ac:dyDescent="0.25"/>
    <row r="3146" customFormat="1" ht="15.75" x14ac:dyDescent="0.25"/>
    <row r="3147" customFormat="1" ht="15.75" x14ac:dyDescent="0.25"/>
    <row r="3148" customFormat="1" ht="15.75" x14ac:dyDescent="0.25"/>
    <row r="3149" customFormat="1" ht="15.75" x14ac:dyDescent="0.25"/>
    <row r="3150" customFormat="1" ht="15.75" x14ac:dyDescent="0.25"/>
    <row r="3151" customFormat="1" ht="15.75" x14ac:dyDescent="0.25"/>
    <row r="3152" customFormat="1" ht="15.75" x14ac:dyDescent="0.25"/>
    <row r="3153" customFormat="1" ht="15.75" x14ac:dyDescent="0.25"/>
    <row r="3154" customFormat="1" ht="15.75" x14ac:dyDescent="0.25"/>
    <row r="3155" customFormat="1" ht="15.75" x14ac:dyDescent="0.25"/>
    <row r="3156" customFormat="1" ht="15.75" x14ac:dyDescent="0.25"/>
    <row r="3157" customFormat="1" ht="15.75" x14ac:dyDescent="0.25"/>
    <row r="3158" customFormat="1" ht="15.75" x14ac:dyDescent="0.25"/>
    <row r="3159" customFormat="1" ht="15.75" x14ac:dyDescent="0.25"/>
    <row r="3160" customFormat="1" ht="15.75" x14ac:dyDescent="0.25"/>
    <row r="3161" customFormat="1" ht="15.75" x14ac:dyDescent="0.25"/>
    <row r="3162" customFormat="1" ht="15.75" x14ac:dyDescent="0.25"/>
    <row r="3163" customFormat="1" ht="15.75" x14ac:dyDescent="0.25"/>
    <row r="3164" customFormat="1" ht="15.75" x14ac:dyDescent="0.25"/>
    <row r="3165" customFormat="1" ht="15.75" x14ac:dyDescent="0.25"/>
    <row r="3166" customFormat="1" ht="15.75" x14ac:dyDescent="0.25"/>
    <row r="3167" customFormat="1" ht="15.75" x14ac:dyDescent="0.25"/>
    <row r="3168" customFormat="1" ht="15.75" x14ac:dyDescent="0.25"/>
    <row r="3169" customFormat="1" ht="15.75" x14ac:dyDescent="0.25"/>
    <row r="3170" customFormat="1" ht="15.75" x14ac:dyDescent="0.25"/>
    <row r="3171" customFormat="1" ht="15.75" x14ac:dyDescent="0.25"/>
    <row r="3172" customFormat="1" ht="15.75" x14ac:dyDescent="0.25"/>
    <row r="3173" customFormat="1" ht="15.75" x14ac:dyDescent="0.25"/>
    <row r="3174" customFormat="1" ht="15.75" x14ac:dyDescent="0.25"/>
    <row r="3175" customFormat="1" ht="15.75" x14ac:dyDescent="0.25"/>
    <row r="3176" customFormat="1" ht="15.75" x14ac:dyDescent="0.25"/>
    <row r="3177" customFormat="1" ht="15.75" x14ac:dyDescent="0.25"/>
    <row r="3178" customFormat="1" ht="15.75" x14ac:dyDescent="0.25"/>
    <row r="3179" customFormat="1" ht="15.75" x14ac:dyDescent="0.25"/>
    <row r="3180" customFormat="1" ht="15.75" x14ac:dyDescent="0.25"/>
    <row r="3181" customFormat="1" ht="15.75" x14ac:dyDescent="0.25"/>
    <row r="3182" customFormat="1" ht="15.75" x14ac:dyDescent="0.25"/>
    <row r="3183" customFormat="1" ht="15.75" x14ac:dyDescent="0.25"/>
    <row r="3184" customFormat="1" ht="15.75" x14ac:dyDescent="0.25"/>
    <row r="3185" customFormat="1" ht="15.75" x14ac:dyDescent="0.25"/>
    <row r="3186" customFormat="1" ht="15.75" x14ac:dyDescent="0.25"/>
    <row r="3187" customFormat="1" ht="15.75" x14ac:dyDescent="0.25"/>
    <row r="3188" customFormat="1" ht="15.75" x14ac:dyDescent="0.25"/>
    <row r="3189" customFormat="1" ht="15.75" x14ac:dyDescent="0.25"/>
    <row r="3190" customFormat="1" ht="15.75" x14ac:dyDescent="0.25"/>
    <row r="3191" customFormat="1" ht="15.75" x14ac:dyDescent="0.25"/>
    <row r="3192" customFormat="1" ht="15.75" x14ac:dyDescent="0.25"/>
    <row r="3193" customFormat="1" ht="15.75" x14ac:dyDescent="0.25"/>
    <row r="3194" customFormat="1" ht="15.75" x14ac:dyDescent="0.25"/>
    <row r="3195" customFormat="1" ht="15.75" x14ac:dyDescent="0.25"/>
    <row r="3196" customFormat="1" ht="15.75" x14ac:dyDescent="0.25"/>
    <row r="3197" customFormat="1" ht="15.75" x14ac:dyDescent="0.25"/>
    <row r="3198" customFormat="1" ht="15.75" x14ac:dyDescent="0.25"/>
    <row r="3199" customFormat="1" ht="15.75" x14ac:dyDescent="0.25"/>
    <row r="3200" customFormat="1" ht="15.75" x14ac:dyDescent="0.25"/>
    <row r="3201" customFormat="1" ht="15.75" x14ac:dyDescent="0.25"/>
    <row r="3202" customFormat="1" ht="15.75" x14ac:dyDescent="0.25"/>
    <row r="3203" customFormat="1" ht="15.75" x14ac:dyDescent="0.25"/>
    <row r="3204" customFormat="1" ht="15.75" x14ac:dyDescent="0.25"/>
    <row r="3205" customFormat="1" ht="15.75" x14ac:dyDescent="0.25"/>
    <row r="3206" customFormat="1" ht="15.75" x14ac:dyDescent="0.25"/>
    <row r="3207" customFormat="1" ht="15.75" x14ac:dyDescent="0.25"/>
    <row r="3208" customFormat="1" ht="15.75" x14ac:dyDescent="0.25"/>
    <row r="3209" customFormat="1" ht="15.75" x14ac:dyDescent="0.25"/>
    <row r="3210" customFormat="1" ht="15.75" x14ac:dyDescent="0.25"/>
    <row r="3211" customFormat="1" ht="15.75" x14ac:dyDescent="0.25"/>
    <row r="3212" customFormat="1" ht="15.75" x14ac:dyDescent="0.25"/>
    <row r="3213" customFormat="1" ht="15.75" x14ac:dyDescent="0.25"/>
    <row r="3214" customFormat="1" ht="15.75" x14ac:dyDescent="0.25"/>
    <row r="3215" customFormat="1" ht="15.75" x14ac:dyDescent="0.25"/>
    <row r="3216" customFormat="1" ht="15.75" x14ac:dyDescent="0.25"/>
    <row r="3217" customFormat="1" ht="15.75" x14ac:dyDescent="0.25"/>
    <row r="3218" customFormat="1" ht="15.75" x14ac:dyDescent="0.25"/>
    <row r="3219" customFormat="1" ht="15.75" x14ac:dyDescent="0.25"/>
    <row r="3220" customFormat="1" ht="15.75" x14ac:dyDescent="0.25"/>
    <row r="3221" customFormat="1" ht="15.75" x14ac:dyDescent="0.25"/>
    <row r="3222" customFormat="1" ht="15.75" x14ac:dyDescent="0.25"/>
    <row r="3223" customFormat="1" ht="15.75" x14ac:dyDescent="0.25"/>
    <row r="3224" customFormat="1" ht="15.75" x14ac:dyDescent="0.25"/>
    <row r="3225" customFormat="1" ht="15.75" x14ac:dyDescent="0.25"/>
    <row r="3226" customFormat="1" ht="15.75" x14ac:dyDescent="0.25"/>
    <row r="3227" customFormat="1" ht="15.75" x14ac:dyDescent="0.25"/>
    <row r="3228" customFormat="1" ht="15.75" x14ac:dyDescent="0.25"/>
    <row r="3229" customFormat="1" ht="15.75" x14ac:dyDescent="0.25"/>
    <row r="3230" customFormat="1" ht="15.75" x14ac:dyDescent="0.25"/>
    <row r="3231" customFormat="1" ht="15.75" x14ac:dyDescent="0.25"/>
    <row r="3232" customFormat="1" ht="15.75" x14ac:dyDescent="0.25"/>
    <row r="3233" customFormat="1" ht="15.75" x14ac:dyDescent="0.25"/>
    <row r="3234" customFormat="1" ht="15.75" x14ac:dyDescent="0.25"/>
    <row r="3235" customFormat="1" ht="15.75" x14ac:dyDescent="0.25"/>
    <row r="3236" customFormat="1" ht="15.75" x14ac:dyDescent="0.25"/>
    <row r="3237" customFormat="1" ht="15.75" x14ac:dyDescent="0.25"/>
    <row r="3238" customFormat="1" ht="15.75" x14ac:dyDescent="0.25"/>
    <row r="3239" customFormat="1" ht="15.75" x14ac:dyDescent="0.25"/>
    <row r="3240" customFormat="1" ht="15.75" x14ac:dyDescent="0.25"/>
    <row r="3241" customFormat="1" ht="15.75" x14ac:dyDescent="0.25"/>
    <row r="3242" customFormat="1" ht="15.75" x14ac:dyDescent="0.25"/>
    <row r="3243" customFormat="1" ht="15.75" x14ac:dyDescent="0.25"/>
    <row r="3244" customFormat="1" ht="15.75" x14ac:dyDescent="0.25"/>
    <row r="3245" customFormat="1" ht="15.75" x14ac:dyDescent="0.25"/>
    <row r="3246" customFormat="1" ht="15.75" x14ac:dyDescent="0.25"/>
    <row r="3247" customFormat="1" ht="15.75" x14ac:dyDescent="0.25"/>
    <row r="3248" customFormat="1" ht="15.75" x14ac:dyDescent="0.25"/>
    <row r="3249" customFormat="1" ht="15.75" x14ac:dyDescent="0.25"/>
    <row r="3250" customFormat="1" ht="15.75" x14ac:dyDescent="0.25"/>
    <row r="3251" customFormat="1" ht="15.75" x14ac:dyDescent="0.25"/>
    <row r="3252" customFormat="1" ht="15.75" x14ac:dyDescent="0.25"/>
    <row r="3253" customFormat="1" ht="15.75" x14ac:dyDescent="0.25"/>
    <row r="3254" customFormat="1" ht="15.75" x14ac:dyDescent="0.25"/>
    <row r="3255" customFormat="1" ht="15.75" x14ac:dyDescent="0.25"/>
    <row r="3256" customFormat="1" ht="15.75" x14ac:dyDescent="0.25"/>
    <row r="3257" customFormat="1" ht="15.75" x14ac:dyDescent="0.25"/>
    <row r="3258" customFormat="1" ht="15.75" x14ac:dyDescent="0.25"/>
    <row r="3259" customFormat="1" ht="15.75" x14ac:dyDescent="0.25"/>
    <row r="3260" customFormat="1" ht="15.75" x14ac:dyDescent="0.25"/>
    <row r="3261" customFormat="1" ht="15.75" x14ac:dyDescent="0.25"/>
    <row r="3262" customFormat="1" ht="15.75" x14ac:dyDescent="0.25"/>
    <row r="3263" customFormat="1" ht="15.75" x14ac:dyDescent="0.25"/>
    <row r="3264" customFormat="1" ht="15.75" x14ac:dyDescent="0.25"/>
    <row r="3265" customFormat="1" ht="15.75" x14ac:dyDescent="0.25"/>
    <row r="3266" customFormat="1" ht="15.75" x14ac:dyDescent="0.25"/>
    <row r="3267" customFormat="1" ht="15.75" x14ac:dyDescent="0.25"/>
    <row r="3268" customFormat="1" ht="15.75" x14ac:dyDescent="0.25"/>
    <row r="3269" customFormat="1" ht="15.75" x14ac:dyDescent="0.25"/>
    <row r="3270" customFormat="1" ht="15.75" x14ac:dyDescent="0.25"/>
    <row r="3271" customFormat="1" ht="15.75" x14ac:dyDescent="0.25"/>
    <row r="3272" customFormat="1" ht="15.75" x14ac:dyDescent="0.25"/>
    <row r="3273" customFormat="1" ht="15.75" x14ac:dyDescent="0.25"/>
    <row r="3274" customFormat="1" ht="15.75" x14ac:dyDescent="0.25"/>
    <row r="3275" customFormat="1" ht="15.75" x14ac:dyDescent="0.25"/>
    <row r="3276" customFormat="1" ht="15.75" x14ac:dyDescent="0.25"/>
    <row r="3277" customFormat="1" ht="15.75" x14ac:dyDescent="0.25"/>
    <row r="3278" customFormat="1" ht="15.75" x14ac:dyDescent="0.25"/>
    <row r="3279" customFormat="1" ht="15.75" x14ac:dyDescent="0.25"/>
    <row r="3280" customFormat="1" ht="15.75" x14ac:dyDescent="0.25"/>
    <row r="3281" customFormat="1" ht="15.75" x14ac:dyDescent="0.25"/>
    <row r="3282" customFormat="1" ht="15.75" x14ac:dyDescent="0.25"/>
    <row r="3283" customFormat="1" ht="15.75" x14ac:dyDescent="0.25"/>
    <row r="3284" customFormat="1" ht="15.75" x14ac:dyDescent="0.25"/>
    <row r="3285" customFormat="1" ht="15.75" x14ac:dyDescent="0.25"/>
    <row r="3286" customFormat="1" ht="15.75" x14ac:dyDescent="0.25"/>
    <row r="3287" customFormat="1" ht="15.75" x14ac:dyDescent="0.25"/>
    <row r="3288" customFormat="1" ht="15.75" x14ac:dyDescent="0.25"/>
    <row r="3289" customFormat="1" ht="15.75" x14ac:dyDescent="0.25"/>
    <row r="3290" customFormat="1" ht="15.75" x14ac:dyDescent="0.25"/>
    <row r="3291" customFormat="1" ht="15.75" x14ac:dyDescent="0.25"/>
    <row r="3292" customFormat="1" ht="15.75" x14ac:dyDescent="0.25"/>
    <row r="3293" customFormat="1" ht="15.75" x14ac:dyDescent="0.25"/>
    <row r="3294" customFormat="1" ht="15.75" x14ac:dyDescent="0.25"/>
    <row r="3295" customFormat="1" ht="15.75" x14ac:dyDescent="0.25"/>
    <row r="3296" customFormat="1" ht="15.75" x14ac:dyDescent="0.25"/>
    <row r="3297" customFormat="1" ht="15.75" x14ac:dyDescent="0.25"/>
    <row r="3298" customFormat="1" ht="15.75" x14ac:dyDescent="0.25"/>
    <row r="3299" customFormat="1" ht="15.75" x14ac:dyDescent="0.25"/>
    <row r="3300" customFormat="1" ht="15.75" x14ac:dyDescent="0.25"/>
    <row r="3301" customFormat="1" ht="15.75" x14ac:dyDescent="0.25"/>
    <row r="3302" customFormat="1" ht="15.75" x14ac:dyDescent="0.25"/>
    <row r="3303" customFormat="1" ht="15.75" x14ac:dyDescent="0.25"/>
    <row r="3304" customFormat="1" ht="15.75" x14ac:dyDescent="0.25"/>
    <row r="3305" customFormat="1" ht="15.75" x14ac:dyDescent="0.25"/>
    <row r="3306" customFormat="1" ht="15.75" x14ac:dyDescent="0.25"/>
    <row r="3307" customFormat="1" ht="15.75" x14ac:dyDescent="0.25"/>
    <row r="3308" customFormat="1" ht="15.75" x14ac:dyDescent="0.25"/>
    <row r="3309" customFormat="1" ht="15.75" x14ac:dyDescent="0.25"/>
    <row r="3310" customFormat="1" ht="15.75" x14ac:dyDescent="0.25"/>
    <row r="3311" customFormat="1" ht="15.75" x14ac:dyDescent="0.25"/>
    <row r="3312" customFormat="1" ht="15.75" x14ac:dyDescent="0.25"/>
    <row r="3313" customFormat="1" ht="15.75" x14ac:dyDescent="0.25"/>
    <row r="3314" customFormat="1" ht="15.75" x14ac:dyDescent="0.25"/>
    <row r="3315" customFormat="1" ht="15.75" x14ac:dyDescent="0.25"/>
    <row r="3316" customFormat="1" ht="15.75" x14ac:dyDescent="0.25"/>
    <row r="3317" customFormat="1" ht="15.75" x14ac:dyDescent="0.25"/>
    <row r="3318" customFormat="1" ht="15.75" x14ac:dyDescent="0.25"/>
    <row r="3319" customFormat="1" ht="15.75" x14ac:dyDescent="0.25"/>
    <row r="3320" customFormat="1" ht="15.75" x14ac:dyDescent="0.25"/>
    <row r="3321" customFormat="1" ht="15.75" x14ac:dyDescent="0.25"/>
    <row r="3322" customFormat="1" ht="15.75" x14ac:dyDescent="0.25"/>
    <row r="3323" customFormat="1" ht="15.75" x14ac:dyDescent="0.25"/>
    <row r="3324" customFormat="1" ht="15.75" x14ac:dyDescent="0.25"/>
    <row r="3325" customFormat="1" ht="15.75" x14ac:dyDescent="0.25"/>
    <row r="3326" customFormat="1" ht="15.75" x14ac:dyDescent="0.25"/>
    <row r="3327" customFormat="1" ht="15.75" x14ac:dyDescent="0.25"/>
    <row r="3328" customFormat="1" ht="15.75" x14ac:dyDescent="0.25"/>
    <row r="3329" customFormat="1" ht="15.75" x14ac:dyDescent="0.25"/>
    <row r="3330" customFormat="1" ht="15.75" x14ac:dyDescent="0.25"/>
    <row r="3331" customFormat="1" ht="15.75" x14ac:dyDescent="0.25"/>
    <row r="3332" customFormat="1" ht="15.75" x14ac:dyDescent="0.25"/>
    <row r="3333" customFormat="1" ht="15.75" x14ac:dyDescent="0.25"/>
    <row r="3334" customFormat="1" ht="15.75" x14ac:dyDescent="0.25"/>
    <row r="3335" customFormat="1" ht="15.75" x14ac:dyDescent="0.25"/>
    <row r="3336" customFormat="1" ht="15.75" x14ac:dyDescent="0.25"/>
    <row r="3337" customFormat="1" ht="15.75" x14ac:dyDescent="0.25"/>
    <row r="3338" customFormat="1" ht="15.75" x14ac:dyDescent="0.25"/>
    <row r="3339" customFormat="1" ht="15.75" x14ac:dyDescent="0.25"/>
    <row r="3340" customFormat="1" ht="15.75" x14ac:dyDescent="0.25"/>
    <row r="3341" customFormat="1" ht="15.75" x14ac:dyDescent="0.25"/>
    <row r="3342" customFormat="1" ht="15.75" x14ac:dyDescent="0.25"/>
    <row r="3343" customFormat="1" ht="15.75" x14ac:dyDescent="0.25"/>
    <row r="3344" customFormat="1" ht="15.75" x14ac:dyDescent="0.25"/>
    <row r="3345" customFormat="1" ht="15.75" x14ac:dyDescent="0.25"/>
    <row r="3346" customFormat="1" ht="15.75" x14ac:dyDescent="0.25"/>
    <row r="3347" customFormat="1" ht="15.75" x14ac:dyDescent="0.25"/>
    <row r="3348" customFormat="1" ht="15.75" x14ac:dyDescent="0.25"/>
    <row r="3349" customFormat="1" ht="15.75" x14ac:dyDescent="0.25"/>
    <row r="3350" customFormat="1" ht="15.75" x14ac:dyDescent="0.25"/>
    <row r="3351" customFormat="1" ht="15.75" x14ac:dyDescent="0.25"/>
    <row r="3352" customFormat="1" ht="15.75" x14ac:dyDescent="0.25"/>
    <row r="3353" customFormat="1" ht="15.75" x14ac:dyDescent="0.25"/>
    <row r="3354" customFormat="1" ht="15.75" x14ac:dyDescent="0.25"/>
    <row r="3355" customFormat="1" ht="15.75" x14ac:dyDescent="0.25"/>
    <row r="3356" customFormat="1" ht="15.75" x14ac:dyDescent="0.25"/>
    <row r="3357" customFormat="1" ht="15.75" x14ac:dyDescent="0.25"/>
    <row r="3358" customFormat="1" ht="15.75" x14ac:dyDescent="0.25"/>
    <row r="3359" customFormat="1" ht="15.75" x14ac:dyDescent="0.25"/>
    <row r="3360" customFormat="1" ht="15.75" x14ac:dyDescent="0.25"/>
    <row r="3361" customFormat="1" ht="15.75" x14ac:dyDescent="0.25"/>
    <row r="3362" customFormat="1" ht="15.75" x14ac:dyDescent="0.25"/>
    <row r="3363" customFormat="1" ht="15.75" x14ac:dyDescent="0.25"/>
    <row r="3364" customFormat="1" ht="15.75" x14ac:dyDescent="0.25"/>
    <row r="3365" customFormat="1" ht="15.75" x14ac:dyDescent="0.25"/>
    <row r="3366" customFormat="1" ht="15.75" x14ac:dyDescent="0.25"/>
    <row r="3367" customFormat="1" ht="15.75" x14ac:dyDescent="0.25"/>
    <row r="3368" customFormat="1" ht="15.75" x14ac:dyDescent="0.25"/>
    <row r="3369" customFormat="1" ht="15.75" x14ac:dyDescent="0.25"/>
    <row r="3370" customFormat="1" ht="15.75" x14ac:dyDescent="0.25"/>
    <row r="3371" customFormat="1" ht="15.75" x14ac:dyDescent="0.25"/>
    <row r="3372" customFormat="1" ht="15.75" x14ac:dyDescent="0.25"/>
    <row r="3373" customFormat="1" ht="15.75" x14ac:dyDescent="0.25"/>
    <row r="3374" customFormat="1" ht="15.75" x14ac:dyDescent="0.25"/>
    <row r="3375" customFormat="1" ht="15.75" x14ac:dyDescent="0.25"/>
    <row r="3376" customFormat="1" ht="15.75" x14ac:dyDescent="0.25"/>
    <row r="3377" customFormat="1" ht="15.75" x14ac:dyDescent="0.25"/>
    <row r="3378" customFormat="1" ht="15.75" x14ac:dyDescent="0.25"/>
    <row r="3379" customFormat="1" ht="15.75" x14ac:dyDescent="0.25"/>
    <row r="3380" customFormat="1" ht="15.75" x14ac:dyDescent="0.25"/>
    <row r="3381" customFormat="1" ht="15.75" x14ac:dyDescent="0.25"/>
    <row r="3382" customFormat="1" ht="15.75" x14ac:dyDescent="0.25"/>
    <row r="3383" customFormat="1" ht="15.75" x14ac:dyDescent="0.25"/>
    <row r="3384" customFormat="1" ht="15.75" x14ac:dyDescent="0.25"/>
    <row r="3385" customFormat="1" ht="15.75" x14ac:dyDescent="0.25"/>
    <row r="3386" customFormat="1" ht="15.75" x14ac:dyDescent="0.25"/>
    <row r="3387" customFormat="1" ht="15.75" x14ac:dyDescent="0.25"/>
    <row r="3388" customFormat="1" ht="15.75" x14ac:dyDescent="0.25"/>
    <row r="3389" customFormat="1" ht="15.75" x14ac:dyDescent="0.25"/>
    <row r="3390" customFormat="1" ht="15.75" x14ac:dyDescent="0.25"/>
    <row r="3391" customFormat="1" ht="15.75" x14ac:dyDescent="0.25"/>
    <row r="3392" customFormat="1" ht="15.75" x14ac:dyDescent="0.25"/>
    <row r="3393" customFormat="1" ht="15.75" x14ac:dyDescent="0.25"/>
    <row r="3394" customFormat="1" ht="15.75" x14ac:dyDescent="0.25"/>
    <row r="3395" customFormat="1" ht="15.75" x14ac:dyDescent="0.25"/>
    <row r="3396" customFormat="1" ht="15.75" x14ac:dyDescent="0.25"/>
    <row r="3397" customFormat="1" ht="15.75" x14ac:dyDescent="0.25"/>
    <row r="3398" customFormat="1" ht="15.75" x14ac:dyDescent="0.25"/>
    <row r="3399" customFormat="1" ht="15.75" x14ac:dyDescent="0.25"/>
    <row r="3400" customFormat="1" ht="15.75" x14ac:dyDescent="0.25"/>
    <row r="3401" customFormat="1" ht="15.75" x14ac:dyDescent="0.25"/>
    <row r="3402" customFormat="1" ht="15.75" x14ac:dyDescent="0.25"/>
    <row r="3403" customFormat="1" ht="15.75" x14ac:dyDescent="0.25"/>
    <row r="3404" customFormat="1" ht="15.75" x14ac:dyDescent="0.25"/>
    <row r="3405" customFormat="1" ht="15.75" x14ac:dyDescent="0.25"/>
    <row r="3406" customFormat="1" ht="15.75" x14ac:dyDescent="0.25"/>
    <row r="3407" customFormat="1" ht="15.75" x14ac:dyDescent="0.25"/>
    <row r="3408" customFormat="1" ht="15.75" x14ac:dyDescent="0.25"/>
    <row r="3409" customFormat="1" ht="15.75" x14ac:dyDescent="0.25"/>
    <row r="3410" customFormat="1" ht="15.75" x14ac:dyDescent="0.25"/>
    <row r="3411" customFormat="1" ht="15.75" x14ac:dyDescent="0.25"/>
    <row r="3412" customFormat="1" ht="15.75" x14ac:dyDescent="0.25"/>
    <row r="3413" customFormat="1" ht="15.75" x14ac:dyDescent="0.25"/>
    <row r="3414" customFormat="1" ht="15.75" x14ac:dyDescent="0.25"/>
    <row r="3415" customFormat="1" ht="15.75" x14ac:dyDescent="0.25"/>
    <row r="3416" customFormat="1" ht="15.75" x14ac:dyDescent="0.25"/>
    <row r="3417" customFormat="1" ht="15.75" x14ac:dyDescent="0.25"/>
    <row r="3418" customFormat="1" ht="15.75" x14ac:dyDescent="0.25"/>
    <row r="3419" customFormat="1" ht="15.75" x14ac:dyDescent="0.25"/>
    <row r="3420" customFormat="1" ht="15.75" x14ac:dyDescent="0.25"/>
    <row r="3421" customFormat="1" ht="15.75" x14ac:dyDescent="0.25"/>
    <row r="3422" customFormat="1" ht="15.75" x14ac:dyDescent="0.25"/>
    <row r="3423" customFormat="1" ht="15.75" x14ac:dyDescent="0.25"/>
    <row r="3424" customFormat="1" ht="15.75" x14ac:dyDescent="0.25"/>
    <row r="3425" customFormat="1" ht="15.75" x14ac:dyDescent="0.25"/>
    <row r="3426" customFormat="1" ht="15.75" x14ac:dyDescent="0.25"/>
    <row r="3427" customFormat="1" ht="15.75" x14ac:dyDescent="0.25"/>
    <row r="3428" customFormat="1" ht="15.75" x14ac:dyDescent="0.25"/>
    <row r="3429" customFormat="1" ht="15.75" x14ac:dyDescent="0.25"/>
    <row r="3430" customFormat="1" ht="15.75" x14ac:dyDescent="0.25"/>
    <row r="3431" customFormat="1" ht="15.75" x14ac:dyDescent="0.25"/>
    <row r="3432" customFormat="1" ht="15.75" x14ac:dyDescent="0.25"/>
    <row r="3433" customFormat="1" ht="15.75" x14ac:dyDescent="0.25"/>
    <row r="3434" customFormat="1" ht="15.75" x14ac:dyDescent="0.25"/>
    <row r="3435" customFormat="1" ht="15.75" x14ac:dyDescent="0.25"/>
    <row r="3436" customFormat="1" ht="15.75" x14ac:dyDescent="0.25"/>
    <row r="3437" customFormat="1" ht="15.75" x14ac:dyDescent="0.25"/>
    <row r="3438" customFormat="1" ht="15.75" x14ac:dyDescent="0.25"/>
    <row r="3439" customFormat="1" ht="15.75" x14ac:dyDescent="0.25"/>
    <row r="3440" customFormat="1" ht="15.75" x14ac:dyDescent="0.25"/>
    <row r="3441" customFormat="1" ht="15.75" x14ac:dyDescent="0.25"/>
    <row r="3442" customFormat="1" ht="15.75" x14ac:dyDescent="0.25"/>
    <row r="3443" customFormat="1" ht="15.75" x14ac:dyDescent="0.25"/>
    <row r="3444" customFormat="1" ht="15.75" x14ac:dyDescent="0.25"/>
    <row r="3445" customFormat="1" ht="15.75" x14ac:dyDescent="0.25"/>
    <row r="3446" customFormat="1" ht="15.75" x14ac:dyDescent="0.25"/>
    <row r="3447" customFormat="1" ht="15.75" x14ac:dyDescent="0.25"/>
    <row r="3448" customFormat="1" ht="15.75" x14ac:dyDescent="0.25"/>
    <row r="3449" customFormat="1" ht="15.75" x14ac:dyDescent="0.25"/>
    <row r="3450" customFormat="1" ht="15.75" x14ac:dyDescent="0.25"/>
    <row r="3451" customFormat="1" ht="15.75" x14ac:dyDescent="0.25"/>
    <row r="3452" customFormat="1" ht="15.75" x14ac:dyDescent="0.25"/>
    <row r="3453" customFormat="1" ht="15.75" x14ac:dyDescent="0.25"/>
    <row r="3454" customFormat="1" ht="15.75" x14ac:dyDescent="0.25"/>
    <row r="3455" customFormat="1" ht="15.75" x14ac:dyDescent="0.25"/>
    <row r="3456" customFormat="1" ht="15.75" x14ac:dyDescent="0.25"/>
    <row r="3457" customFormat="1" ht="15.75" x14ac:dyDescent="0.25"/>
    <row r="3458" customFormat="1" ht="15.75" x14ac:dyDescent="0.25"/>
    <row r="3459" customFormat="1" ht="15.75" x14ac:dyDescent="0.25"/>
    <row r="3460" customFormat="1" ht="15.75" x14ac:dyDescent="0.25"/>
    <row r="3461" customFormat="1" ht="15.75" x14ac:dyDescent="0.25"/>
    <row r="3462" customFormat="1" ht="15.75" x14ac:dyDescent="0.25"/>
    <row r="3463" customFormat="1" ht="15.75" x14ac:dyDescent="0.25"/>
    <row r="3464" customFormat="1" ht="15.75" x14ac:dyDescent="0.25"/>
    <row r="3465" customFormat="1" ht="15.75" x14ac:dyDescent="0.25"/>
    <row r="3466" customFormat="1" ht="15.75" x14ac:dyDescent="0.25"/>
    <row r="3467" customFormat="1" ht="15.75" x14ac:dyDescent="0.25"/>
    <row r="3468" customFormat="1" ht="15.75" x14ac:dyDescent="0.25"/>
    <row r="3469" customFormat="1" ht="15.75" x14ac:dyDescent="0.25"/>
    <row r="3470" customFormat="1" ht="15.75" x14ac:dyDescent="0.25"/>
    <row r="3471" customFormat="1" ht="15.75" x14ac:dyDescent="0.25"/>
    <row r="3472" customFormat="1" ht="15.75" x14ac:dyDescent="0.25"/>
    <row r="3473" customFormat="1" ht="15.75" x14ac:dyDescent="0.25"/>
    <row r="3474" customFormat="1" ht="15.75" x14ac:dyDescent="0.25"/>
    <row r="3475" customFormat="1" ht="15.75" x14ac:dyDescent="0.25"/>
    <row r="3476" customFormat="1" ht="15.75" x14ac:dyDescent="0.25"/>
    <row r="3477" customFormat="1" ht="15.75" x14ac:dyDescent="0.25"/>
    <row r="3478" customFormat="1" ht="15.75" x14ac:dyDescent="0.25"/>
    <row r="3479" customFormat="1" ht="15.75" x14ac:dyDescent="0.25"/>
    <row r="3480" customFormat="1" ht="15.75" x14ac:dyDescent="0.25"/>
    <row r="3481" customFormat="1" ht="15.75" x14ac:dyDescent="0.25"/>
    <row r="3482" customFormat="1" ht="15.75" x14ac:dyDescent="0.25"/>
    <row r="3483" customFormat="1" ht="15.75" x14ac:dyDescent="0.25"/>
    <row r="3484" customFormat="1" ht="15.75" x14ac:dyDescent="0.25"/>
    <row r="3485" customFormat="1" ht="15.75" x14ac:dyDescent="0.25"/>
    <row r="3486" customFormat="1" ht="15.75" x14ac:dyDescent="0.25"/>
    <row r="3487" customFormat="1" ht="15.75" x14ac:dyDescent="0.25"/>
    <row r="3488" customFormat="1" ht="15.75" x14ac:dyDescent="0.25"/>
    <row r="3489" customFormat="1" ht="15.75" x14ac:dyDescent="0.25"/>
    <row r="3490" customFormat="1" ht="15.75" x14ac:dyDescent="0.25"/>
    <row r="3491" customFormat="1" ht="15.75" x14ac:dyDescent="0.25"/>
    <row r="3492" customFormat="1" ht="15.75" x14ac:dyDescent="0.25"/>
    <row r="3493" customFormat="1" ht="15.75" x14ac:dyDescent="0.25"/>
    <row r="3494" customFormat="1" ht="15.75" x14ac:dyDescent="0.25"/>
    <row r="3495" customFormat="1" ht="15.75" x14ac:dyDescent="0.25"/>
    <row r="3496" customFormat="1" ht="15.75" x14ac:dyDescent="0.25"/>
    <row r="3497" customFormat="1" ht="15.75" x14ac:dyDescent="0.25"/>
    <row r="3498" customFormat="1" ht="15.75" x14ac:dyDescent="0.25"/>
    <row r="3499" customFormat="1" ht="15.75" x14ac:dyDescent="0.25"/>
    <row r="3500" customFormat="1" ht="15.75" x14ac:dyDescent="0.25"/>
    <row r="3501" customFormat="1" ht="15.75" x14ac:dyDescent="0.25"/>
    <row r="3502" customFormat="1" ht="15.75" x14ac:dyDescent="0.25"/>
    <row r="3503" customFormat="1" ht="15.75" x14ac:dyDescent="0.25"/>
    <row r="3504" customFormat="1" ht="15.75" x14ac:dyDescent="0.25"/>
    <row r="3505" customFormat="1" ht="15.75" x14ac:dyDescent="0.25"/>
    <row r="3506" customFormat="1" ht="15.75" x14ac:dyDescent="0.25"/>
    <row r="3507" customFormat="1" ht="15.75" x14ac:dyDescent="0.25"/>
    <row r="3508" customFormat="1" ht="15.75" x14ac:dyDescent="0.25"/>
    <row r="3509" customFormat="1" ht="15.75" x14ac:dyDescent="0.25"/>
    <row r="3510" customFormat="1" ht="15.75" x14ac:dyDescent="0.25"/>
    <row r="3511" customFormat="1" ht="15.75" x14ac:dyDescent="0.25"/>
    <row r="3512" customFormat="1" ht="15.75" x14ac:dyDescent="0.25"/>
    <row r="3513" customFormat="1" ht="15.75" x14ac:dyDescent="0.25"/>
    <row r="3514" customFormat="1" ht="15.75" x14ac:dyDescent="0.25"/>
    <row r="3515" customFormat="1" ht="15.75" x14ac:dyDescent="0.25"/>
    <row r="3516" customFormat="1" ht="15.75" x14ac:dyDescent="0.25"/>
    <row r="3517" customFormat="1" ht="15.75" x14ac:dyDescent="0.25"/>
    <row r="3518" customFormat="1" ht="15.75" x14ac:dyDescent="0.25"/>
    <row r="3519" customFormat="1" ht="15.75" x14ac:dyDescent="0.25"/>
    <row r="3520" customFormat="1" ht="15.75" x14ac:dyDescent="0.25"/>
    <row r="3521" customFormat="1" ht="15.75" x14ac:dyDescent="0.25"/>
    <row r="3522" customFormat="1" ht="15.75" x14ac:dyDescent="0.25"/>
    <row r="3523" customFormat="1" ht="15.75" x14ac:dyDescent="0.25"/>
    <row r="3524" customFormat="1" ht="15.75" x14ac:dyDescent="0.25"/>
    <row r="3525" customFormat="1" ht="15.75" x14ac:dyDescent="0.25"/>
    <row r="3526" customFormat="1" ht="15.75" x14ac:dyDescent="0.25"/>
    <row r="3527" customFormat="1" ht="15.75" x14ac:dyDescent="0.25"/>
    <row r="3528" customFormat="1" ht="15.75" x14ac:dyDescent="0.25"/>
    <row r="3529" customFormat="1" ht="15.75" x14ac:dyDescent="0.25"/>
    <row r="3530" customFormat="1" ht="15.75" x14ac:dyDescent="0.25"/>
    <row r="3531" customFormat="1" ht="15.75" x14ac:dyDescent="0.25"/>
    <row r="3532" customFormat="1" ht="15.75" x14ac:dyDescent="0.25"/>
    <row r="3533" customFormat="1" ht="15.75" x14ac:dyDescent="0.25"/>
    <row r="3534" customFormat="1" ht="15.75" x14ac:dyDescent="0.25"/>
    <row r="3535" customFormat="1" ht="15.75" x14ac:dyDescent="0.25"/>
    <row r="3536" customFormat="1" ht="15.75" x14ac:dyDescent="0.25"/>
    <row r="3537" customFormat="1" ht="15.75" x14ac:dyDescent="0.25"/>
    <row r="3538" customFormat="1" ht="15.75" x14ac:dyDescent="0.25"/>
    <row r="3539" customFormat="1" ht="15.75" x14ac:dyDescent="0.25"/>
    <row r="3540" customFormat="1" ht="15.75" x14ac:dyDescent="0.25"/>
    <row r="3541" customFormat="1" ht="15.75" x14ac:dyDescent="0.25"/>
    <row r="3542" customFormat="1" ht="15.75" x14ac:dyDescent="0.25"/>
    <row r="3543" customFormat="1" ht="15.75" x14ac:dyDescent="0.25"/>
    <row r="3544" customFormat="1" ht="15.75" x14ac:dyDescent="0.25"/>
    <row r="3545" customFormat="1" ht="15.75" x14ac:dyDescent="0.25"/>
    <row r="3546" customFormat="1" ht="15.75" x14ac:dyDescent="0.25"/>
    <row r="3547" customFormat="1" ht="15.75" x14ac:dyDescent="0.25"/>
    <row r="3548" customFormat="1" ht="15.75" x14ac:dyDescent="0.25"/>
    <row r="3549" customFormat="1" ht="15.75" x14ac:dyDescent="0.25"/>
    <row r="3550" customFormat="1" ht="15.75" x14ac:dyDescent="0.25"/>
    <row r="3551" customFormat="1" ht="15.75" x14ac:dyDescent="0.25"/>
    <row r="3552" customFormat="1" ht="15.75" x14ac:dyDescent="0.25"/>
    <row r="3553" customFormat="1" ht="15.75" x14ac:dyDescent="0.25"/>
    <row r="3554" customFormat="1" ht="15.75" x14ac:dyDescent="0.25"/>
    <row r="3555" customFormat="1" ht="15.75" x14ac:dyDescent="0.25"/>
    <row r="3556" customFormat="1" ht="15.75" x14ac:dyDescent="0.25"/>
    <row r="3557" customFormat="1" ht="15.75" x14ac:dyDescent="0.25"/>
    <row r="3558" customFormat="1" ht="15.75" x14ac:dyDescent="0.25"/>
    <row r="3559" customFormat="1" ht="15.75" x14ac:dyDescent="0.25"/>
    <row r="3560" customFormat="1" ht="15.75" x14ac:dyDescent="0.25"/>
    <row r="3561" customFormat="1" ht="15.75" x14ac:dyDescent="0.25"/>
    <row r="3562" customFormat="1" ht="15.75" x14ac:dyDescent="0.25"/>
    <row r="3563" customFormat="1" ht="15.75" x14ac:dyDescent="0.25"/>
    <row r="3564" customFormat="1" ht="15.75" x14ac:dyDescent="0.25"/>
    <row r="3565" customFormat="1" ht="15.75" x14ac:dyDescent="0.25"/>
    <row r="3566" customFormat="1" ht="15.75" x14ac:dyDescent="0.25"/>
    <row r="3567" customFormat="1" ht="15.75" x14ac:dyDescent="0.25"/>
    <row r="3568" customFormat="1" ht="15.75" x14ac:dyDescent="0.25"/>
    <row r="3569" customFormat="1" ht="15.75" x14ac:dyDescent="0.25"/>
    <row r="3570" customFormat="1" ht="15.75" x14ac:dyDescent="0.25"/>
    <row r="3571" customFormat="1" ht="15.75" x14ac:dyDescent="0.25"/>
    <row r="3572" customFormat="1" ht="15.75" x14ac:dyDescent="0.25"/>
    <row r="3573" customFormat="1" ht="15.75" x14ac:dyDescent="0.25"/>
    <row r="3574" customFormat="1" ht="15.75" x14ac:dyDescent="0.25"/>
    <row r="3575" customFormat="1" ht="15.75" x14ac:dyDescent="0.25"/>
    <row r="3576" customFormat="1" ht="15.75" x14ac:dyDescent="0.25"/>
    <row r="3577" customFormat="1" ht="15.75" x14ac:dyDescent="0.25"/>
    <row r="3578" customFormat="1" ht="15.75" x14ac:dyDescent="0.25"/>
    <row r="3579" customFormat="1" ht="15.75" x14ac:dyDescent="0.25"/>
    <row r="3580" customFormat="1" ht="15.75" x14ac:dyDescent="0.25"/>
    <row r="3581" customFormat="1" ht="15.75" x14ac:dyDescent="0.25"/>
    <row r="3582" customFormat="1" ht="15.75" x14ac:dyDescent="0.25"/>
    <row r="3583" customFormat="1" ht="15.75" x14ac:dyDescent="0.25"/>
    <row r="3584" customFormat="1" ht="15.75" x14ac:dyDescent="0.25"/>
    <row r="3585" customFormat="1" ht="15.75" x14ac:dyDescent="0.25"/>
    <row r="3586" customFormat="1" ht="15.75" x14ac:dyDescent="0.25"/>
    <row r="3587" customFormat="1" ht="15.75" x14ac:dyDescent="0.25"/>
    <row r="3588" customFormat="1" ht="15.75" x14ac:dyDescent="0.25"/>
    <row r="3589" customFormat="1" ht="15.75" x14ac:dyDescent="0.25"/>
    <row r="3590" customFormat="1" ht="15.75" x14ac:dyDescent="0.25"/>
    <row r="3591" customFormat="1" ht="15.75" x14ac:dyDescent="0.25"/>
    <row r="3592" customFormat="1" ht="15.75" x14ac:dyDescent="0.25"/>
    <row r="3593" customFormat="1" ht="15.75" x14ac:dyDescent="0.25"/>
    <row r="3594" customFormat="1" ht="15.75" x14ac:dyDescent="0.25"/>
    <row r="3595" customFormat="1" ht="15.75" x14ac:dyDescent="0.25"/>
    <row r="3596" customFormat="1" ht="15.75" x14ac:dyDescent="0.25"/>
    <row r="3597" customFormat="1" ht="15.75" x14ac:dyDescent="0.25"/>
    <row r="3598" customFormat="1" ht="15.75" x14ac:dyDescent="0.25"/>
    <row r="3599" customFormat="1" ht="15.75" x14ac:dyDescent="0.25"/>
    <row r="3600" customFormat="1" ht="15.75" x14ac:dyDescent="0.25"/>
    <row r="3601" customFormat="1" ht="15.75" x14ac:dyDescent="0.25"/>
    <row r="3602" customFormat="1" ht="15.75" x14ac:dyDescent="0.25"/>
    <row r="3603" customFormat="1" ht="15.75" x14ac:dyDescent="0.25"/>
    <row r="3604" customFormat="1" ht="15.75" x14ac:dyDescent="0.25"/>
    <row r="3605" customFormat="1" ht="15.75" x14ac:dyDescent="0.25"/>
    <row r="3606" customFormat="1" ht="15.75" x14ac:dyDescent="0.25"/>
    <row r="3607" customFormat="1" ht="15.75" x14ac:dyDescent="0.25"/>
    <row r="3608" customFormat="1" ht="15.75" x14ac:dyDescent="0.25"/>
    <row r="3609" customFormat="1" ht="15.75" x14ac:dyDescent="0.25"/>
    <row r="3610" customFormat="1" ht="15.75" x14ac:dyDescent="0.25"/>
    <row r="3611" customFormat="1" ht="15.75" x14ac:dyDescent="0.25"/>
    <row r="3612" customFormat="1" ht="15.75" x14ac:dyDescent="0.25"/>
    <row r="3613" customFormat="1" ht="15.75" x14ac:dyDescent="0.25"/>
    <row r="3614" customFormat="1" ht="15.75" x14ac:dyDescent="0.25"/>
    <row r="3615" customFormat="1" ht="15.75" x14ac:dyDescent="0.25"/>
    <row r="3616" customFormat="1" ht="15.75" x14ac:dyDescent="0.25"/>
    <row r="3617" customFormat="1" ht="15.75" x14ac:dyDescent="0.25"/>
    <row r="3618" customFormat="1" ht="15.75" x14ac:dyDescent="0.25"/>
    <row r="3619" customFormat="1" ht="15.75" x14ac:dyDescent="0.25"/>
    <row r="3620" customFormat="1" ht="15.75" x14ac:dyDescent="0.25"/>
    <row r="3621" customFormat="1" ht="15.75" x14ac:dyDescent="0.25"/>
    <row r="3622" customFormat="1" ht="15.75" x14ac:dyDescent="0.25"/>
    <row r="3623" customFormat="1" ht="15.75" x14ac:dyDescent="0.25"/>
    <row r="3624" customFormat="1" ht="15.75" x14ac:dyDescent="0.25"/>
    <row r="3625" customFormat="1" ht="15.75" x14ac:dyDescent="0.25"/>
    <row r="3626" customFormat="1" ht="15.75" x14ac:dyDescent="0.25"/>
    <row r="3627" customFormat="1" ht="15.75" x14ac:dyDescent="0.25"/>
    <row r="3628" customFormat="1" ht="15.75" x14ac:dyDescent="0.25"/>
    <row r="3629" customFormat="1" ht="15.75" x14ac:dyDescent="0.25"/>
    <row r="3630" customFormat="1" ht="15.75" x14ac:dyDescent="0.25"/>
    <row r="3631" customFormat="1" ht="15.75" x14ac:dyDescent="0.25"/>
    <row r="3632" customFormat="1" ht="15.75" x14ac:dyDescent="0.25"/>
    <row r="3633" customFormat="1" ht="15.75" x14ac:dyDescent="0.25"/>
    <row r="3634" customFormat="1" ht="15.75" x14ac:dyDescent="0.25"/>
    <row r="3635" customFormat="1" ht="15.75" x14ac:dyDescent="0.25"/>
    <row r="3636" customFormat="1" ht="15.75" x14ac:dyDescent="0.25"/>
    <row r="3637" customFormat="1" ht="15.75" x14ac:dyDescent="0.25"/>
    <row r="3638" customFormat="1" ht="15.75" x14ac:dyDescent="0.25"/>
    <row r="3639" customFormat="1" ht="15.75" x14ac:dyDescent="0.25"/>
    <row r="3640" customFormat="1" ht="15.75" x14ac:dyDescent="0.25"/>
    <row r="3641" customFormat="1" ht="15.75" x14ac:dyDescent="0.25"/>
    <row r="3642" customFormat="1" ht="15.75" x14ac:dyDescent="0.25"/>
    <row r="3643" customFormat="1" ht="15.75" x14ac:dyDescent="0.25"/>
    <row r="3644" customFormat="1" ht="15.75" x14ac:dyDescent="0.25"/>
    <row r="3645" customFormat="1" ht="15.75" x14ac:dyDescent="0.25"/>
    <row r="3646" customFormat="1" ht="15.75" x14ac:dyDescent="0.25"/>
    <row r="3647" customFormat="1" ht="15.75" x14ac:dyDescent="0.25"/>
    <row r="3648" customFormat="1" ht="15.75" x14ac:dyDescent="0.25"/>
    <row r="3649" customFormat="1" ht="15.75" x14ac:dyDescent="0.25"/>
    <row r="3650" customFormat="1" ht="15.75" x14ac:dyDescent="0.25"/>
    <row r="3651" customFormat="1" ht="15.75" x14ac:dyDescent="0.25"/>
    <row r="3652" customFormat="1" ht="15.75" x14ac:dyDescent="0.25"/>
    <row r="3653" customFormat="1" ht="15.75" x14ac:dyDescent="0.25"/>
    <row r="3654" customFormat="1" ht="15.75" x14ac:dyDescent="0.25"/>
    <row r="3655" customFormat="1" ht="15.75" x14ac:dyDescent="0.25"/>
    <row r="3656" customFormat="1" ht="15.75" x14ac:dyDescent="0.25"/>
    <row r="3657" customFormat="1" ht="15.75" x14ac:dyDescent="0.25"/>
    <row r="3658" customFormat="1" ht="15.75" x14ac:dyDescent="0.25"/>
    <row r="3659" customFormat="1" ht="15.75" x14ac:dyDescent="0.25"/>
    <row r="3660" customFormat="1" ht="15.75" x14ac:dyDescent="0.25"/>
    <row r="3661" customFormat="1" ht="15.75" x14ac:dyDescent="0.25"/>
    <row r="3662" customFormat="1" ht="15.75" x14ac:dyDescent="0.25"/>
    <row r="3663" customFormat="1" ht="15.75" x14ac:dyDescent="0.25"/>
    <row r="3664" customFormat="1" ht="15.75" x14ac:dyDescent="0.25"/>
    <row r="3665" customFormat="1" ht="15.75" x14ac:dyDescent="0.25"/>
    <row r="3666" customFormat="1" ht="15.75" x14ac:dyDescent="0.25"/>
    <row r="3667" customFormat="1" ht="15.75" x14ac:dyDescent="0.25"/>
    <row r="3668" customFormat="1" ht="15.75" x14ac:dyDescent="0.25"/>
    <row r="3669" customFormat="1" ht="15.75" x14ac:dyDescent="0.25"/>
    <row r="3670" customFormat="1" ht="15.75" x14ac:dyDescent="0.25"/>
    <row r="3671" customFormat="1" ht="15.75" x14ac:dyDescent="0.25"/>
    <row r="3672" customFormat="1" ht="15.75" x14ac:dyDescent="0.25"/>
    <row r="3673" customFormat="1" ht="15.75" x14ac:dyDescent="0.25"/>
    <row r="3674" customFormat="1" ht="15.75" x14ac:dyDescent="0.25"/>
    <row r="3675" customFormat="1" ht="15.75" x14ac:dyDescent="0.25"/>
    <row r="3676" customFormat="1" ht="15.75" x14ac:dyDescent="0.25"/>
    <row r="3677" customFormat="1" ht="15.75" x14ac:dyDescent="0.25"/>
    <row r="3678" customFormat="1" ht="15.75" x14ac:dyDescent="0.25"/>
    <row r="3679" customFormat="1" ht="15.75" x14ac:dyDescent="0.25"/>
    <row r="3680" customFormat="1" ht="15.75" x14ac:dyDescent="0.25"/>
    <row r="3681" customFormat="1" ht="15.75" x14ac:dyDescent="0.25"/>
    <row r="3682" customFormat="1" ht="15.75" x14ac:dyDescent="0.25"/>
    <row r="3683" customFormat="1" ht="15.75" x14ac:dyDescent="0.25"/>
    <row r="3684" customFormat="1" ht="15.75" x14ac:dyDescent="0.25"/>
    <row r="3685" customFormat="1" ht="15.75" x14ac:dyDescent="0.25"/>
    <row r="3686" customFormat="1" ht="15.75" x14ac:dyDescent="0.25"/>
    <row r="3687" customFormat="1" ht="15.75" x14ac:dyDescent="0.25"/>
    <row r="3688" customFormat="1" ht="15.75" x14ac:dyDescent="0.25"/>
    <row r="3689" customFormat="1" ht="15.75" x14ac:dyDescent="0.25"/>
    <row r="3690" customFormat="1" ht="15.75" x14ac:dyDescent="0.25"/>
    <row r="3691" customFormat="1" ht="15.75" x14ac:dyDescent="0.25"/>
    <row r="3692" customFormat="1" ht="15.75" x14ac:dyDescent="0.25"/>
    <row r="3693" customFormat="1" ht="15.75" x14ac:dyDescent="0.25"/>
    <row r="3694" customFormat="1" ht="15.75" x14ac:dyDescent="0.25"/>
    <row r="3695" customFormat="1" ht="15.75" x14ac:dyDescent="0.25"/>
    <row r="3696" customFormat="1" ht="15.75" x14ac:dyDescent="0.25"/>
    <row r="3697" customFormat="1" ht="15.75" x14ac:dyDescent="0.25"/>
    <row r="3698" customFormat="1" ht="15.75" x14ac:dyDescent="0.25"/>
    <row r="3699" customFormat="1" ht="15.75" x14ac:dyDescent="0.25"/>
    <row r="3700" customFormat="1" ht="15.75" x14ac:dyDescent="0.25"/>
    <row r="3701" customFormat="1" ht="15.75" x14ac:dyDescent="0.25"/>
    <row r="3702" customFormat="1" ht="15.75" x14ac:dyDescent="0.25"/>
    <row r="3703" customFormat="1" ht="15.75" x14ac:dyDescent="0.25"/>
    <row r="3704" customFormat="1" ht="15.75" x14ac:dyDescent="0.25"/>
    <row r="3705" customFormat="1" ht="15.75" x14ac:dyDescent="0.25"/>
    <row r="3706" customFormat="1" ht="15.75" x14ac:dyDescent="0.25"/>
    <row r="3707" customFormat="1" ht="15.75" x14ac:dyDescent="0.25"/>
    <row r="3708" customFormat="1" ht="15.75" x14ac:dyDescent="0.25"/>
    <row r="3709" customFormat="1" ht="15.75" x14ac:dyDescent="0.25"/>
    <row r="3710" customFormat="1" ht="15.75" x14ac:dyDescent="0.25"/>
    <row r="3711" customFormat="1" ht="15.75" x14ac:dyDescent="0.25"/>
    <row r="3712" customFormat="1" ht="15.75" x14ac:dyDescent="0.25"/>
    <row r="3713" customFormat="1" ht="15.75" x14ac:dyDescent="0.25"/>
    <row r="3714" customFormat="1" ht="15.75" x14ac:dyDescent="0.25"/>
    <row r="3715" customFormat="1" ht="15.75" x14ac:dyDescent="0.25"/>
    <row r="3716" customFormat="1" ht="15.75" x14ac:dyDescent="0.25"/>
    <row r="3717" customFormat="1" ht="15.75" x14ac:dyDescent="0.25"/>
    <row r="3718" customFormat="1" ht="15.75" x14ac:dyDescent="0.25"/>
    <row r="3719" customFormat="1" ht="15.75" x14ac:dyDescent="0.25"/>
    <row r="3720" customFormat="1" ht="15.75" x14ac:dyDescent="0.25"/>
    <row r="3721" customFormat="1" ht="15.75" x14ac:dyDescent="0.25"/>
    <row r="3722" customFormat="1" ht="15.75" x14ac:dyDescent="0.25"/>
    <row r="3723" customFormat="1" ht="15.75" x14ac:dyDescent="0.25"/>
    <row r="3724" customFormat="1" ht="15.75" x14ac:dyDescent="0.25"/>
    <row r="3725" customFormat="1" ht="15.75" x14ac:dyDescent="0.25"/>
    <row r="3726" customFormat="1" ht="15.75" x14ac:dyDescent="0.25"/>
    <row r="3727" customFormat="1" ht="15.75" x14ac:dyDescent="0.25"/>
    <row r="3728" customFormat="1" ht="15.75" x14ac:dyDescent="0.25"/>
    <row r="3729" customFormat="1" ht="15.75" x14ac:dyDescent="0.25"/>
    <row r="3730" customFormat="1" ht="15.75" x14ac:dyDescent="0.25"/>
    <row r="3731" customFormat="1" ht="15.75" x14ac:dyDescent="0.25"/>
    <row r="3732" customFormat="1" ht="15.75" x14ac:dyDescent="0.25"/>
    <row r="3733" customFormat="1" ht="15.75" x14ac:dyDescent="0.25"/>
    <row r="3734" customFormat="1" ht="15.75" x14ac:dyDescent="0.25"/>
    <row r="3735" customFormat="1" ht="15.75" x14ac:dyDescent="0.25"/>
    <row r="3736" customFormat="1" ht="15.75" x14ac:dyDescent="0.25"/>
    <row r="3737" customFormat="1" ht="15.75" x14ac:dyDescent="0.25"/>
    <row r="3738" customFormat="1" ht="15.75" x14ac:dyDescent="0.25"/>
    <row r="3739" customFormat="1" ht="15.75" x14ac:dyDescent="0.25"/>
    <row r="3740" customFormat="1" ht="15.75" x14ac:dyDescent="0.25"/>
    <row r="3741" customFormat="1" ht="15.75" x14ac:dyDescent="0.25"/>
    <row r="3742" customFormat="1" ht="15.75" x14ac:dyDescent="0.25"/>
    <row r="3743" customFormat="1" ht="15.75" x14ac:dyDescent="0.25"/>
    <row r="3744" customFormat="1" ht="15.75" x14ac:dyDescent="0.25"/>
    <row r="3745" customFormat="1" ht="15.75" x14ac:dyDescent="0.25"/>
    <row r="3746" customFormat="1" ht="15.75" x14ac:dyDescent="0.25"/>
    <row r="3747" customFormat="1" ht="15.75" x14ac:dyDescent="0.25"/>
    <row r="3748" customFormat="1" ht="15.75" x14ac:dyDescent="0.25"/>
    <row r="3749" customFormat="1" ht="15.75" x14ac:dyDescent="0.25"/>
    <row r="3750" customFormat="1" ht="15.75" x14ac:dyDescent="0.25"/>
    <row r="3751" customFormat="1" ht="15.75" x14ac:dyDescent="0.25"/>
    <row r="3752" customFormat="1" ht="15.75" x14ac:dyDescent="0.25"/>
    <row r="3753" customFormat="1" ht="15.75" x14ac:dyDescent="0.25"/>
    <row r="3754" customFormat="1" ht="15.75" x14ac:dyDescent="0.25"/>
    <row r="3755" customFormat="1" ht="15.75" x14ac:dyDescent="0.25"/>
    <row r="3756" customFormat="1" ht="15.75" x14ac:dyDescent="0.25"/>
    <row r="3757" customFormat="1" ht="15.75" x14ac:dyDescent="0.25"/>
    <row r="3758" customFormat="1" ht="15.75" x14ac:dyDescent="0.25"/>
    <row r="3759" customFormat="1" ht="15.75" x14ac:dyDescent="0.25"/>
    <row r="3760" customFormat="1" ht="15.75" x14ac:dyDescent="0.25"/>
    <row r="3761" customFormat="1" ht="15.75" x14ac:dyDescent="0.25"/>
    <row r="3762" customFormat="1" ht="15.75" x14ac:dyDescent="0.25"/>
    <row r="3763" customFormat="1" ht="15.75" x14ac:dyDescent="0.25"/>
    <row r="3764" customFormat="1" ht="15.75" x14ac:dyDescent="0.25"/>
    <row r="3765" customFormat="1" ht="15.75" x14ac:dyDescent="0.25"/>
    <row r="3766" customFormat="1" ht="15.75" x14ac:dyDescent="0.25"/>
    <row r="3767" customFormat="1" ht="15.75" x14ac:dyDescent="0.25"/>
    <row r="3768" customFormat="1" ht="15.75" x14ac:dyDescent="0.25"/>
    <row r="3769" customFormat="1" ht="15.75" x14ac:dyDescent="0.25"/>
    <row r="3770" customFormat="1" ht="15.75" x14ac:dyDescent="0.25"/>
    <row r="3771" customFormat="1" ht="15.75" x14ac:dyDescent="0.25"/>
    <row r="3772" customFormat="1" ht="15.75" x14ac:dyDescent="0.25"/>
    <row r="3773" customFormat="1" ht="15.75" x14ac:dyDescent="0.25"/>
    <row r="3774" customFormat="1" ht="15.75" x14ac:dyDescent="0.25"/>
    <row r="3775" customFormat="1" ht="15.75" x14ac:dyDescent="0.25"/>
    <row r="3776" customFormat="1" ht="15.75" x14ac:dyDescent="0.25"/>
    <row r="3777" customFormat="1" ht="15.75" x14ac:dyDescent="0.25"/>
    <row r="3778" customFormat="1" ht="15.75" x14ac:dyDescent="0.25"/>
    <row r="3779" customFormat="1" ht="15.75" x14ac:dyDescent="0.25"/>
    <row r="3780" customFormat="1" ht="15.75" x14ac:dyDescent="0.25"/>
    <row r="3781" customFormat="1" ht="15.75" x14ac:dyDescent="0.25"/>
    <row r="3782" customFormat="1" ht="15.75" x14ac:dyDescent="0.25"/>
    <row r="3783" customFormat="1" ht="15.75" x14ac:dyDescent="0.25"/>
    <row r="3784" customFormat="1" ht="15.75" x14ac:dyDescent="0.25"/>
    <row r="3785" customFormat="1" ht="15.75" x14ac:dyDescent="0.25"/>
    <row r="3786" customFormat="1" ht="15.75" x14ac:dyDescent="0.25"/>
    <row r="3787" customFormat="1" ht="15.75" x14ac:dyDescent="0.25"/>
    <row r="3788" customFormat="1" ht="15.75" x14ac:dyDescent="0.25"/>
    <row r="3789" customFormat="1" ht="15.75" x14ac:dyDescent="0.25"/>
    <row r="3790" customFormat="1" ht="15.75" x14ac:dyDescent="0.25"/>
    <row r="3791" customFormat="1" ht="15.75" x14ac:dyDescent="0.25"/>
    <row r="3792" customFormat="1" ht="15.75" x14ac:dyDescent="0.25"/>
    <row r="3793" customFormat="1" ht="15.75" x14ac:dyDescent="0.25"/>
    <row r="3794" customFormat="1" ht="15.75" x14ac:dyDescent="0.25"/>
    <row r="3795" customFormat="1" ht="15.75" x14ac:dyDescent="0.25"/>
    <row r="3796" customFormat="1" ht="15.75" x14ac:dyDescent="0.25"/>
    <row r="3797" customFormat="1" ht="15.75" x14ac:dyDescent="0.25"/>
    <row r="3798" customFormat="1" ht="15.75" x14ac:dyDescent="0.25"/>
    <row r="3799" customFormat="1" ht="15.75" x14ac:dyDescent="0.25"/>
    <row r="3800" customFormat="1" ht="15.75" x14ac:dyDescent="0.25"/>
    <row r="3801" customFormat="1" ht="15.75" x14ac:dyDescent="0.25"/>
    <row r="3802" customFormat="1" ht="15.75" x14ac:dyDescent="0.25"/>
    <row r="3803" customFormat="1" ht="15.75" x14ac:dyDescent="0.25"/>
    <row r="3804" customFormat="1" ht="15.75" x14ac:dyDescent="0.25"/>
    <row r="3805" customFormat="1" ht="15.75" x14ac:dyDescent="0.25"/>
    <row r="3806" customFormat="1" ht="15.75" x14ac:dyDescent="0.25"/>
    <row r="3807" customFormat="1" ht="15.75" x14ac:dyDescent="0.25"/>
    <row r="3808" customFormat="1" ht="15.75" x14ac:dyDescent="0.25"/>
    <row r="3809" customFormat="1" ht="15.75" x14ac:dyDescent="0.25"/>
    <row r="3810" customFormat="1" ht="15.75" x14ac:dyDescent="0.25"/>
    <row r="3811" customFormat="1" ht="15.75" x14ac:dyDescent="0.25"/>
    <row r="3812" customFormat="1" ht="15.75" x14ac:dyDescent="0.25"/>
    <row r="3813" customFormat="1" ht="15.75" x14ac:dyDescent="0.25"/>
    <row r="3814" customFormat="1" ht="15.75" x14ac:dyDescent="0.25"/>
    <row r="3815" customFormat="1" ht="15.75" x14ac:dyDescent="0.25"/>
    <row r="3816" customFormat="1" ht="15.75" x14ac:dyDescent="0.25"/>
    <row r="3817" customFormat="1" ht="15.75" x14ac:dyDescent="0.25"/>
    <row r="3818" customFormat="1" ht="15.75" x14ac:dyDescent="0.25"/>
    <row r="3819" customFormat="1" ht="15.75" x14ac:dyDescent="0.25"/>
    <row r="3820" customFormat="1" ht="15.75" x14ac:dyDescent="0.25"/>
    <row r="3821" customFormat="1" ht="15.75" x14ac:dyDescent="0.25"/>
    <row r="3822" customFormat="1" ht="15.75" x14ac:dyDescent="0.25"/>
    <row r="3823" customFormat="1" ht="15.75" x14ac:dyDescent="0.25"/>
    <row r="3824" customFormat="1" ht="15.75" x14ac:dyDescent="0.25"/>
    <row r="3825" customFormat="1" ht="15.75" x14ac:dyDescent="0.25"/>
    <row r="3826" customFormat="1" ht="15.75" x14ac:dyDescent="0.25"/>
    <row r="3827" customFormat="1" ht="15.75" x14ac:dyDescent="0.25"/>
    <row r="3828" customFormat="1" ht="15.75" x14ac:dyDescent="0.25"/>
    <row r="3829" customFormat="1" ht="15.75" x14ac:dyDescent="0.25"/>
    <row r="3830" customFormat="1" ht="15.75" x14ac:dyDescent="0.25"/>
    <row r="3831" customFormat="1" ht="15.75" x14ac:dyDescent="0.25"/>
    <row r="3832" customFormat="1" ht="15.75" x14ac:dyDescent="0.25"/>
    <row r="3833" customFormat="1" ht="15.75" x14ac:dyDescent="0.25"/>
    <row r="3834" customFormat="1" ht="15.75" x14ac:dyDescent="0.25"/>
    <row r="3835" customFormat="1" ht="15.75" x14ac:dyDescent="0.25"/>
    <row r="3836" customFormat="1" ht="15.75" x14ac:dyDescent="0.25"/>
    <row r="3837" customFormat="1" ht="15.75" x14ac:dyDescent="0.25"/>
    <row r="3838" customFormat="1" ht="15.75" x14ac:dyDescent="0.25"/>
    <row r="3839" customFormat="1" ht="15.75" x14ac:dyDescent="0.25"/>
    <row r="3840" customFormat="1" ht="15.75" x14ac:dyDescent="0.25"/>
    <row r="3841" customFormat="1" ht="15.75" x14ac:dyDescent="0.25"/>
    <row r="3842" customFormat="1" ht="15.75" x14ac:dyDescent="0.25"/>
    <row r="3843" customFormat="1" ht="15.75" x14ac:dyDescent="0.25"/>
    <row r="3844" customFormat="1" ht="15.75" x14ac:dyDescent="0.25"/>
    <row r="3845" customFormat="1" ht="15.75" x14ac:dyDescent="0.25"/>
    <row r="3846" customFormat="1" ht="15.75" x14ac:dyDescent="0.25"/>
    <row r="3847" customFormat="1" ht="15.75" x14ac:dyDescent="0.25"/>
    <row r="3848" customFormat="1" ht="15.75" x14ac:dyDescent="0.25"/>
    <row r="3849" customFormat="1" ht="15.75" x14ac:dyDescent="0.25"/>
    <row r="3850" customFormat="1" ht="15.75" x14ac:dyDescent="0.25"/>
    <row r="3851" customFormat="1" ht="15.75" x14ac:dyDescent="0.25"/>
    <row r="3852" customFormat="1" ht="15.75" x14ac:dyDescent="0.25"/>
    <row r="3853" customFormat="1" ht="15.75" x14ac:dyDescent="0.25"/>
    <row r="3854" customFormat="1" ht="15.75" x14ac:dyDescent="0.25"/>
    <row r="3855" customFormat="1" ht="15.75" x14ac:dyDescent="0.25"/>
    <row r="3856" customFormat="1" ht="15.75" x14ac:dyDescent="0.25"/>
    <row r="3857" customFormat="1" ht="15.75" x14ac:dyDescent="0.25"/>
    <row r="3858" customFormat="1" ht="15.75" x14ac:dyDescent="0.25"/>
    <row r="3859" customFormat="1" ht="15.75" x14ac:dyDescent="0.25"/>
    <row r="3860" customFormat="1" ht="15.75" x14ac:dyDescent="0.25"/>
    <row r="3861" customFormat="1" ht="15.75" x14ac:dyDescent="0.25"/>
    <row r="3862" customFormat="1" ht="15.75" x14ac:dyDescent="0.25"/>
    <row r="3863" customFormat="1" ht="15.75" x14ac:dyDescent="0.25"/>
    <row r="3864" customFormat="1" ht="15.75" x14ac:dyDescent="0.25"/>
    <row r="3865" customFormat="1" ht="15.75" x14ac:dyDescent="0.25"/>
    <row r="3866" customFormat="1" ht="15.75" x14ac:dyDescent="0.25"/>
    <row r="3867" customFormat="1" ht="15.75" x14ac:dyDescent="0.25"/>
    <row r="3868" customFormat="1" ht="15.75" x14ac:dyDescent="0.25"/>
    <row r="3869" customFormat="1" ht="15.75" x14ac:dyDescent="0.25"/>
    <row r="3870" customFormat="1" ht="15.75" x14ac:dyDescent="0.25"/>
    <row r="3871" customFormat="1" ht="15.75" x14ac:dyDescent="0.25"/>
    <row r="3872" customFormat="1" ht="15.75" x14ac:dyDescent="0.25"/>
    <row r="3873" customFormat="1" ht="15.75" x14ac:dyDescent="0.25"/>
    <row r="3874" customFormat="1" ht="15.75" x14ac:dyDescent="0.25"/>
    <row r="3875" customFormat="1" ht="15.75" x14ac:dyDescent="0.25"/>
    <row r="3876" customFormat="1" ht="15.75" x14ac:dyDescent="0.25"/>
    <row r="3877" customFormat="1" ht="15.75" x14ac:dyDescent="0.25"/>
    <row r="3878" customFormat="1" ht="15.75" x14ac:dyDescent="0.25"/>
    <row r="3879" customFormat="1" ht="15.75" x14ac:dyDescent="0.25"/>
    <row r="3880" customFormat="1" ht="15.75" x14ac:dyDescent="0.25"/>
    <row r="3881" customFormat="1" ht="15.75" x14ac:dyDescent="0.25"/>
    <row r="3882" customFormat="1" ht="15.75" x14ac:dyDescent="0.25"/>
    <row r="3883" customFormat="1" ht="15.75" x14ac:dyDescent="0.25"/>
    <row r="3884" customFormat="1" ht="15.75" x14ac:dyDescent="0.25"/>
    <row r="3885" customFormat="1" ht="15.75" x14ac:dyDescent="0.25"/>
    <row r="3886" customFormat="1" ht="15.75" x14ac:dyDescent="0.25"/>
    <row r="3887" customFormat="1" ht="15.75" x14ac:dyDescent="0.25"/>
    <row r="3888" customFormat="1" ht="15.75" x14ac:dyDescent="0.25"/>
    <row r="3889" customFormat="1" ht="15.75" x14ac:dyDescent="0.25"/>
    <row r="3890" customFormat="1" ht="15.75" x14ac:dyDescent="0.25"/>
    <row r="3891" customFormat="1" ht="15.75" x14ac:dyDescent="0.25"/>
    <row r="3892" customFormat="1" ht="15.75" x14ac:dyDescent="0.25"/>
    <row r="3893" customFormat="1" ht="15.75" x14ac:dyDescent="0.25"/>
    <row r="3894" customFormat="1" ht="15.75" x14ac:dyDescent="0.25"/>
    <row r="3895" customFormat="1" ht="15.75" x14ac:dyDescent="0.25"/>
    <row r="3896" customFormat="1" ht="15.75" x14ac:dyDescent="0.25"/>
    <row r="3897" customFormat="1" ht="15.75" x14ac:dyDescent="0.25"/>
    <row r="3898" customFormat="1" ht="15.75" x14ac:dyDescent="0.25"/>
    <row r="3899" customFormat="1" ht="15.75" x14ac:dyDescent="0.25"/>
    <row r="3900" customFormat="1" ht="15.75" x14ac:dyDescent="0.25"/>
    <row r="3901" customFormat="1" ht="15.75" x14ac:dyDescent="0.25"/>
    <row r="3902" customFormat="1" ht="15.75" x14ac:dyDescent="0.25"/>
    <row r="3903" customFormat="1" ht="15.75" x14ac:dyDescent="0.25"/>
    <row r="3904" customFormat="1" ht="15.75" x14ac:dyDescent="0.25"/>
    <row r="3905" customFormat="1" ht="15.75" x14ac:dyDescent="0.25"/>
    <row r="3906" customFormat="1" ht="15.75" x14ac:dyDescent="0.25"/>
    <row r="3907" customFormat="1" ht="15.75" x14ac:dyDescent="0.25"/>
    <row r="3908" customFormat="1" ht="15.75" x14ac:dyDescent="0.25"/>
    <row r="3909" customFormat="1" ht="15.75" x14ac:dyDescent="0.25"/>
    <row r="3910" customFormat="1" ht="15.75" x14ac:dyDescent="0.25"/>
    <row r="3911" customFormat="1" ht="15.75" x14ac:dyDescent="0.25"/>
    <row r="3912" customFormat="1" ht="15.75" x14ac:dyDescent="0.25"/>
    <row r="3913" customFormat="1" ht="15.75" x14ac:dyDescent="0.25"/>
    <row r="3914" customFormat="1" ht="15.75" x14ac:dyDescent="0.25"/>
    <row r="3915" customFormat="1" ht="15.75" x14ac:dyDescent="0.25"/>
    <row r="3916" customFormat="1" ht="15.75" x14ac:dyDescent="0.25"/>
    <row r="3917" customFormat="1" ht="15.75" x14ac:dyDescent="0.25"/>
    <row r="3918" customFormat="1" ht="15.75" x14ac:dyDescent="0.25"/>
    <row r="3919" customFormat="1" ht="15.75" x14ac:dyDescent="0.25"/>
    <row r="3920" customFormat="1" ht="15.75" x14ac:dyDescent="0.25"/>
    <row r="3921" customFormat="1" ht="15.75" x14ac:dyDescent="0.25"/>
    <row r="3922" customFormat="1" ht="15.75" x14ac:dyDescent="0.25"/>
    <row r="3923" customFormat="1" ht="15.75" x14ac:dyDescent="0.25"/>
    <row r="3924" customFormat="1" ht="15.75" x14ac:dyDescent="0.25"/>
    <row r="3925" customFormat="1" ht="15.75" x14ac:dyDescent="0.25"/>
    <row r="3926" customFormat="1" ht="15.75" x14ac:dyDescent="0.25"/>
    <row r="3927" customFormat="1" ht="15.75" x14ac:dyDescent="0.25"/>
    <row r="3928" customFormat="1" ht="15.75" x14ac:dyDescent="0.25"/>
    <row r="3929" customFormat="1" ht="15.75" x14ac:dyDescent="0.25"/>
    <row r="3930" customFormat="1" ht="15.75" x14ac:dyDescent="0.25"/>
    <row r="3931" customFormat="1" ht="15.75" x14ac:dyDescent="0.25"/>
    <row r="3932" customFormat="1" ht="15.75" x14ac:dyDescent="0.25"/>
    <row r="3933" customFormat="1" ht="15.75" x14ac:dyDescent="0.25"/>
    <row r="3934" customFormat="1" ht="15.75" x14ac:dyDescent="0.25"/>
    <row r="3935" customFormat="1" ht="15.75" x14ac:dyDescent="0.25"/>
    <row r="3936" customFormat="1" ht="15.75" x14ac:dyDescent="0.25"/>
    <row r="3937" customFormat="1" ht="15.75" x14ac:dyDescent="0.25"/>
    <row r="3938" customFormat="1" ht="15.75" x14ac:dyDescent="0.25"/>
    <row r="3939" customFormat="1" ht="15.75" x14ac:dyDescent="0.25"/>
    <row r="3940" customFormat="1" ht="15.75" x14ac:dyDescent="0.25"/>
    <row r="3941" customFormat="1" ht="15.75" x14ac:dyDescent="0.25"/>
    <row r="3942" customFormat="1" ht="15.75" x14ac:dyDescent="0.25"/>
    <row r="3943" customFormat="1" ht="15.75" x14ac:dyDescent="0.25"/>
    <row r="3944" customFormat="1" ht="15.75" x14ac:dyDescent="0.25"/>
    <row r="3945" customFormat="1" ht="15.75" x14ac:dyDescent="0.25"/>
    <row r="3946" customFormat="1" ht="15.75" x14ac:dyDescent="0.25"/>
    <row r="3947" customFormat="1" ht="15.75" x14ac:dyDescent="0.25"/>
    <row r="3948" customFormat="1" ht="15.75" x14ac:dyDescent="0.25"/>
    <row r="3949" customFormat="1" ht="15.75" x14ac:dyDescent="0.25"/>
    <row r="3950" customFormat="1" ht="15.75" x14ac:dyDescent="0.25"/>
    <row r="3951" customFormat="1" ht="15.75" x14ac:dyDescent="0.25"/>
    <row r="3952" customFormat="1" ht="15.75" x14ac:dyDescent="0.25"/>
    <row r="3953" customFormat="1" ht="15.75" x14ac:dyDescent="0.25"/>
    <row r="3954" customFormat="1" ht="15.75" x14ac:dyDescent="0.25"/>
    <row r="3955" customFormat="1" ht="15.75" x14ac:dyDescent="0.25"/>
    <row r="3956" customFormat="1" ht="15.75" x14ac:dyDescent="0.25"/>
    <row r="3957" customFormat="1" ht="15.75" x14ac:dyDescent="0.25"/>
    <row r="3958" customFormat="1" ht="15.75" x14ac:dyDescent="0.25"/>
    <row r="3959" customFormat="1" ht="15.75" x14ac:dyDescent="0.25"/>
    <row r="3960" customFormat="1" ht="15.75" x14ac:dyDescent="0.25"/>
    <row r="3961" customFormat="1" ht="15.75" x14ac:dyDescent="0.25"/>
    <row r="3962" customFormat="1" ht="15.75" x14ac:dyDescent="0.25"/>
    <row r="3963" customFormat="1" ht="15.75" x14ac:dyDescent="0.25"/>
    <row r="3964" customFormat="1" ht="15.75" x14ac:dyDescent="0.25"/>
    <row r="3965" customFormat="1" ht="15.75" x14ac:dyDescent="0.25"/>
    <row r="3966" customFormat="1" ht="15.75" x14ac:dyDescent="0.25"/>
    <row r="3967" customFormat="1" ht="15.75" x14ac:dyDescent="0.25"/>
    <row r="3968" customFormat="1" ht="15.75" x14ac:dyDescent="0.25"/>
    <row r="3969" customFormat="1" ht="15.75" x14ac:dyDescent="0.25"/>
    <row r="3970" customFormat="1" ht="15.75" x14ac:dyDescent="0.25"/>
    <row r="3971" customFormat="1" ht="15.75" x14ac:dyDescent="0.25"/>
    <row r="3972" customFormat="1" ht="15.75" x14ac:dyDescent="0.25"/>
    <row r="3973" customFormat="1" ht="15.75" x14ac:dyDescent="0.25"/>
    <row r="3974" customFormat="1" ht="15.75" x14ac:dyDescent="0.25"/>
    <row r="3975" customFormat="1" ht="15.75" x14ac:dyDescent="0.25"/>
    <row r="3976" customFormat="1" ht="15.75" x14ac:dyDescent="0.25"/>
    <row r="3977" customFormat="1" ht="15.75" x14ac:dyDescent="0.25"/>
    <row r="3978" customFormat="1" ht="15.75" x14ac:dyDescent="0.25"/>
    <row r="3979" customFormat="1" ht="15.75" x14ac:dyDescent="0.25"/>
    <row r="3980" customFormat="1" ht="15.75" x14ac:dyDescent="0.25"/>
    <row r="3981" customFormat="1" ht="15.75" x14ac:dyDescent="0.25"/>
    <row r="3982" customFormat="1" ht="15.75" x14ac:dyDescent="0.25"/>
    <row r="3983" customFormat="1" ht="15.75" x14ac:dyDescent="0.25"/>
    <row r="3984" customFormat="1" ht="15.75" x14ac:dyDescent="0.25"/>
    <row r="3985" customFormat="1" ht="15.75" x14ac:dyDescent="0.25"/>
    <row r="3986" customFormat="1" ht="15.75" x14ac:dyDescent="0.25"/>
    <row r="3987" customFormat="1" ht="15.75" x14ac:dyDescent="0.25"/>
    <row r="3988" customFormat="1" ht="15.75" x14ac:dyDescent="0.25"/>
    <row r="3989" customFormat="1" ht="15.75" x14ac:dyDescent="0.25"/>
    <row r="3990" customFormat="1" ht="15.75" x14ac:dyDescent="0.25"/>
    <row r="3991" customFormat="1" ht="15.75" x14ac:dyDescent="0.25"/>
    <row r="3992" customFormat="1" ht="15.75" x14ac:dyDescent="0.25"/>
    <row r="3993" customFormat="1" ht="15.75" x14ac:dyDescent="0.25"/>
    <row r="3994" customFormat="1" ht="15.75" x14ac:dyDescent="0.25"/>
    <row r="3995" customFormat="1" ht="15.75" x14ac:dyDescent="0.25"/>
    <row r="3996" customFormat="1" ht="15.75" x14ac:dyDescent="0.25"/>
    <row r="3997" customFormat="1" ht="15.75" x14ac:dyDescent="0.25"/>
    <row r="3998" customFormat="1" ht="15.75" x14ac:dyDescent="0.25"/>
    <row r="3999" customFormat="1" ht="15.75" x14ac:dyDescent="0.25"/>
    <row r="4000" customFormat="1" ht="15.75" x14ac:dyDescent="0.25"/>
    <row r="4001" customFormat="1" ht="15.75" x14ac:dyDescent="0.25"/>
    <row r="4002" customFormat="1" ht="15.75" x14ac:dyDescent="0.25"/>
    <row r="4003" customFormat="1" ht="15.75" x14ac:dyDescent="0.25"/>
    <row r="4004" customFormat="1" ht="15.75" x14ac:dyDescent="0.25"/>
    <row r="4005" customFormat="1" ht="15.75" x14ac:dyDescent="0.25"/>
    <row r="4006" customFormat="1" ht="15.75" x14ac:dyDescent="0.25"/>
    <row r="4007" customFormat="1" ht="15.75" x14ac:dyDescent="0.25"/>
    <row r="4008" customFormat="1" ht="15.75" x14ac:dyDescent="0.25"/>
    <row r="4009" customFormat="1" ht="15.75" x14ac:dyDescent="0.25"/>
    <row r="4010" customFormat="1" ht="15.75" x14ac:dyDescent="0.25"/>
    <row r="4011" customFormat="1" ht="15.75" x14ac:dyDescent="0.25"/>
    <row r="4012" customFormat="1" ht="15.75" x14ac:dyDescent="0.25"/>
    <row r="4013" customFormat="1" ht="15.75" x14ac:dyDescent="0.25"/>
    <row r="4014" customFormat="1" ht="15.75" x14ac:dyDescent="0.25"/>
    <row r="4015" customFormat="1" ht="15.75" x14ac:dyDescent="0.25"/>
    <row r="4016" customFormat="1" ht="15.75" x14ac:dyDescent="0.25"/>
    <row r="4017" customFormat="1" ht="15.75" x14ac:dyDescent="0.25"/>
    <row r="4018" customFormat="1" ht="15.75" x14ac:dyDescent="0.25"/>
    <row r="4019" customFormat="1" ht="15.75" x14ac:dyDescent="0.25"/>
    <row r="4020" customFormat="1" ht="15.75" x14ac:dyDescent="0.25"/>
    <row r="4021" customFormat="1" ht="15.75" x14ac:dyDescent="0.25"/>
    <row r="4022" customFormat="1" ht="15.75" x14ac:dyDescent="0.25"/>
    <row r="4023" customFormat="1" ht="15.75" x14ac:dyDescent="0.25"/>
    <row r="4024" customFormat="1" ht="15.75" x14ac:dyDescent="0.25"/>
    <row r="4025" customFormat="1" ht="15.75" x14ac:dyDescent="0.25"/>
    <row r="4026" customFormat="1" ht="15.75" x14ac:dyDescent="0.25"/>
    <row r="4027" customFormat="1" ht="15.75" x14ac:dyDescent="0.25"/>
    <row r="4028" customFormat="1" ht="15.75" x14ac:dyDescent="0.25"/>
    <row r="4029" customFormat="1" ht="15.75" x14ac:dyDescent="0.25"/>
    <row r="4030" customFormat="1" ht="15.75" x14ac:dyDescent="0.25"/>
    <row r="4031" customFormat="1" ht="15.75" x14ac:dyDescent="0.25"/>
    <row r="4032" customFormat="1" ht="15.75" x14ac:dyDescent="0.25"/>
    <row r="4033" customFormat="1" ht="15.75" x14ac:dyDescent="0.25"/>
    <row r="4034" customFormat="1" ht="15.75" x14ac:dyDescent="0.25"/>
    <row r="4035" customFormat="1" ht="15.75" x14ac:dyDescent="0.25"/>
    <row r="4036" customFormat="1" ht="15.75" x14ac:dyDescent="0.25"/>
    <row r="4037" customFormat="1" ht="15.75" x14ac:dyDescent="0.25"/>
    <row r="4038" customFormat="1" ht="15.75" x14ac:dyDescent="0.25"/>
    <row r="4039" customFormat="1" ht="15.75" x14ac:dyDescent="0.25"/>
    <row r="4040" customFormat="1" ht="15.75" x14ac:dyDescent="0.25"/>
    <row r="4041" customFormat="1" ht="15.75" x14ac:dyDescent="0.25"/>
    <row r="4042" customFormat="1" ht="15.75" x14ac:dyDescent="0.25"/>
    <row r="4043" customFormat="1" ht="15.75" x14ac:dyDescent="0.25"/>
    <row r="4044" customFormat="1" ht="15.75" x14ac:dyDescent="0.25"/>
    <row r="4045" customFormat="1" ht="15.75" x14ac:dyDescent="0.25"/>
    <row r="4046" customFormat="1" ht="15.75" x14ac:dyDescent="0.25"/>
    <row r="4047" customFormat="1" ht="15.75" x14ac:dyDescent="0.25"/>
    <row r="4048" customFormat="1" ht="15.75" x14ac:dyDescent="0.25"/>
    <row r="4049" customFormat="1" ht="15.75" x14ac:dyDescent="0.25"/>
    <row r="4050" customFormat="1" ht="15.75" x14ac:dyDescent="0.25"/>
    <row r="4051" customFormat="1" ht="15.75" x14ac:dyDescent="0.25"/>
    <row r="4052" customFormat="1" ht="15.75" x14ac:dyDescent="0.25"/>
    <row r="4053" customFormat="1" ht="15.75" x14ac:dyDescent="0.25"/>
    <row r="4054" customFormat="1" ht="15.75" x14ac:dyDescent="0.25"/>
    <row r="4055" customFormat="1" ht="15.75" x14ac:dyDescent="0.25"/>
    <row r="4056" customFormat="1" ht="15.75" x14ac:dyDescent="0.25"/>
    <row r="4057" customFormat="1" ht="15.75" x14ac:dyDescent="0.25"/>
    <row r="4058" customFormat="1" ht="15.75" x14ac:dyDescent="0.25"/>
    <row r="4059" customFormat="1" ht="15.75" x14ac:dyDescent="0.25"/>
    <row r="4060" customFormat="1" ht="15.75" x14ac:dyDescent="0.25"/>
    <row r="4061" customFormat="1" ht="15.75" x14ac:dyDescent="0.25"/>
    <row r="4062" customFormat="1" ht="15.75" x14ac:dyDescent="0.25"/>
    <row r="4063" customFormat="1" ht="15.75" x14ac:dyDescent="0.25"/>
    <row r="4064" customFormat="1" ht="15.75" x14ac:dyDescent="0.25"/>
    <row r="4065" customFormat="1" ht="15.75" x14ac:dyDescent="0.25"/>
    <row r="4066" customFormat="1" ht="15.75" x14ac:dyDescent="0.25"/>
    <row r="4067" customFormat="1" ht="15.75" x14ac:dyDescent="0.25"/>
    <row r="4068" customFormat="1" ht="15.75" x14ac:dyDescent="0.25"/>
    <row r="4069" customFormat="1" ht="15.75" x14ac:dyDescent="0.25"/>
    <row r="4070" customFormat="1" ht="15.75" x14ac:dyDescent="0.25"/>
    <row r="4071" customFormat="1" ht="15.75" x14ac:dyDescent="0.25"/>
    <row r="4072" customFormat="1" ht="15.75" x14ac:dyDescent="0.25"/>
    <row r="4073" customFormat="1" ht="15.75" x14ac:dyDescent="0.25"/>
    <row r="4074" customFormat="1" ht="15.75" x14ac:dyDescent="0.25"/>
    <row r="4075" customFormat="1" ht="15.75" x14ac:dyDescent="0.25"/>
    <row r="4076" customFormat="1" ht="15.75" x14ac:dyDescent="0.25"/>
    <row r="4077" customFormat="1" ht="15.75" x14ac:dyDescent="0.25"/>
    <row r="4078" customFormat="1" ht="15.75" x14ac:dyDescent="0.25"/>
    <row r="4079" customFormat="1" ht="15.75" x14ac:dyDescent="0.25"/>
    <row r="4080" customFormat="1" ht="15.75" x14ac:dyDescent="0.25"/>
    <row r="4081" customFormat="1" ht="15.75" x14ac:dyDescent="0.25"/>
    <row r="4082" customFormat="1" ht="15.75" x14ac:dyDescent="0.25"/>
    <row r="4083" customFormat="1" ht="15.75" x14ac:dyDescent="0.25"/>
    <row r="4084" customFormat="1" ht="15.75" x14ac:dyDescent="0.25"/>
    <row r="4085" customFormat="1" ht="15.75" x14ac:dyDescent="0.25"/>
    <row r="4086" customFormat="1" ht="15.75" x14ac:dyDescent="0.25"/>
    <row r="4087" customFormat="1" ht="15.75" x14ac:dyDescent="0.25"/>
    <row r="4088" customFormat="1" ht="15.75" x14ac:dyDescent="0.25"/>
    <row r="4089" customFormat="1" ht="15.75" x14ac:dyDescent="0.25"/>
    <row r="4090" customFormat="1" ht="15.75" x14ac:dyDescent="0.25"/>
    <row r="4091" customFormat="1" ht="15.75" x14ac:dyDescent="0.25"/>
    <row r="4092" customFormat="1" ht="15.75" x14ac:dyDescent="0.25"/>
    <row r="4093" customFormat="1" ht="15.75" x14ac:dyDescent="0.25"/>
    <row r="4094" customFormat="1" ht="15.75" x14ac:dyDescent="0.25"/>
    <row r="4095" customFormat="1" ht="15.75" x14ac:dyDescent="0.25"/>
    <row r="4096" customFormat="1" ht="15.75" x14ac:dyDescent="0.25"/>
    <row r="4097" customFormat="1" ht="15.75" x14ac:dyDescent="0.25"/>
    <row r="4098" customFormat="1" ht="15.75" x14ac:dyDescent="0.25"/>
    <row r="4099" customFormat="1" ht="15.75" x14ac:dyDescent="0.25"/>
    <row r="4100" customFormat="1" ht="15.75" x14ac:dyDescent="0.25"/>
    <row r="4101" customFormat="1" ht="15.75" x14ac:dyDescent="0.25"/>
    <row r="4102" customFormat="1" ht="15.75" x14ac:dyDescent="0.25"/>
    <row r="4103" customFormat="1" ht="15.75" x14ac:dyDescent="0.25"/>
    <row r="4104" customFormat="1" ht="15.75" x14ac:dyDescent="0.25"/>
    <row r="4105" customFormat="1" ht="15.75" x14ac:dyDescent="0.25"/>
    <row r="4106" customFormat="1" ht="15.75" x14ac:dyDescent="0.25"/>
    <row r="4107" customFormat="1" ht="15.75" x14ac:dyDescent="0.25"/>
    <row r="4108" customFormat="1" ht="15.75" x14ac:dyDescent="0.25"/>
    <row r="4109" customFormat="1" ht="15.75" x14ac:dyDescent="0.25"/>
    <row r="4110" customFormat="1" ht="15.75" x14ac:dyDescent="0.25"/>
    <row r="4111" customFormat="1" ht="15.75" x14ac:dyDescent="0.25"/>
    <row r="4112" customFormat="1" ht="15.75" x14ac:dyDescent="0.25"/>
    <row r="4113" customFormat="1" ht="15.75" x14ac:dyDescent="0.25"/>
    <row r="4114" customFormat="1" ht="15.75" x14ac:dyDescent="0.25"/>
    <row r="4115" customFormat="1" ht="15.75" x14ac:dyDescent="0.25"/>
    <row r="4116" customFormat="1" ht="15.75" x14ac:dyDescent="0.25"/>
    <row r="4117" customFormat="1" ht="15.75" x14ac:dyDescent="0.25"/>
    <row r="4118" customFormat="1" ht="15.75" x14ac:dyDescent="0.25"/>
    <row r="4119" customFormat="1" ht="15.75" x14ac:dyDescent="0.25"/>
    <row r="4120" customFormat="1" ht="15.75" x14ac:dyDescent="0.25"/>
    <row r="4121" customFormat="1" ht="15.75" x14ac:dyDescent="0.25"/>
    <row r="4122" customFormat="1" ht="15.75" x14ac:dyDescent="0.25"/>
    <row r="4123" customFormat="1" ht="15.75" x14ac:dyDescent="0.25"/>
    <row r="4124" customFormat="1" ht="15.75" x14ac:dyDescent="0.25"/>
    <row r="4125" customFormat="1" ht="15.75" x14ac:dyDescent="0.25"/>
    <row r="4126" customFormat="1" ht="15.75" x14ac:dyDescent="0.25"/>
    <row r="4127" customFormat="1" ht="15.75" x14ac:dyDescent="0.25"/>
    <row r="4128" customFormat="1" ht="15.75" x14ac:dyDescent="0.25"/>
    <row r="4129" customFormat="1" ht="15.75" x14ac:dyDescent="0.25"/>
    <row r="4130" customFormat="1" ht="15.75" x14ac:dyDescent="0.25"/>
    <row r="4131" customFormat="1" ht="15.75" x14ac:dyDescent="0.25"/>
    <row r="4132" customFormat="1" ht="15.75" x14ac:dyDescent="0.25"/>
    <row r="4133" customFormat="1" ht="15.75" x14ac:dyDescent="0.25"/>
    <row r="4134" customFormat="1" ht="15.75" x14ac:dyDescent="0.25"/>
    <row r="4135" customFormat="1" ht="15.75" x14ac:dyDescent="0.25"/>
    <row r="4136" customFormat="1" ht="15.75" x14ac:dyDescent="0.25"/>
    <row r="4137" customFormat="1" ht="15.75" x14ac:dyDescent="0.25"/>
    <row r="4138" customFormat="1" ht="15.75" x14ac:dyDescent="0.25"/>
    <row r="4139" customFormat="1" ht="15.75" x14ac:dyDescent="0.25"/>
    <row r="4140" customFormat="1" ht="15.75" x14ac:dyDescent="0.25"/>
    <row r="4141" customFormat="1" ht="15.75" x14ac:dyDescent="0.25"/>
    <row r="4142" customFormat="1" ht="15.75" x14ac:dyDescent="0.25"/>
    <row r="4143" customFormat="1" ht="15.75" x14ac:dyDescent="0.25"/>
    <row r="4144" customFormat="1" ht="15.75" x14ac:dyDescent="0.25"/>
    <row r="4145" customFormat="1" ht="15.75" x14ac:dyDescent="0.25"/>
    <row r="4146" customFormat="1" ht="15.75" x14ac:dyDescent="0.25"/>
    <row r="4147" customFormat="1" ht="15.75" x14ac:dyDescent="0.25"/>
    <row r="4148" customFormat="1" ht="15.75" x14ac:dyDescent="0.25"/>
    <row r="4149" customFormat="1" ht="15.75" x14ac:dyDescent="0.25"/>
    <row r="4150" customFormat="1" ht="15.75" x14ac:dyDescent="0.25"/>
    <row r="4151" customFormat="1" ht="15.75" x14ac:dyDescent="0.25"/>
    <row r="4152" customFormat="1" ht="15.75" x14ac:dyDescent="0.25"/>
    <row r="4153" customFormat="1" ht="15.75" x14ac:dyDescent="0.25"/>
    <row r="4154" customFormat="1" ht="15.75" x14ac:dyDescent="0.25"/>
    <row r="4155" customFormat="1" ht="15.75" x14ac:dyDescent="0.25"/>
    <row r="4156" customFormat="1" ht="15.75" x14ac:dyDescent="0.25"/>
    <row r="4157" customFormat="1" ht="15.75" x14ac:dyDescent="0.25"/>
    <row r="4158" customFormat="1" ht="15.75" x14ac:dyDescent="0.25"/>
    <row r="4159" customFormat="1" ht="15.75" x14ac:dyDescent="0.25"/>
    <row r="4160" customFormat="1" ht="15.75" x14ac:dyDescent="0.25"/>
    <row r="4161" customFormat="1" ht="15.75" x14ac:dyDescent="0.25"/>
    <row r="4162" customFormat="1" ht="15.75" x14ac:dyDescent="0.25"/>
    <row r="4163" customFormat="1" ht="15.75" x14ac:dyDescent="0.25"/>
    <row r="4164" customFormat="1" ht="15.75" x14ac:dyDescent="0.25"/>
    <row r="4165" customFormat="1" ht="15.75" x14ac:dyDescent="0.25"/>
    <row r="4166" customFormat="1" ht="15.75" x14ac:dyDescent="0.25"/>
    <row r="4167" customFormat="1" ht="15.75" x14ac:dyDescent="0.25"/>
    <row r="4168" customFormat="1" ht="15.75" x14ac:dyDescent="0.25"/>
    <row r="4169" customFormat="1" ht="15.75" x14ac:dyDescent="0.25"/>
    <row r="4170" customFormat="1" ht="15.75" x14ac:dyDescent="0.25"/>
    <row r="4171" customFormat="1" ht="15.75" x14ac:dyDescent="0.25"/>
    <row r="4172" customFormat="1" ht="15.75" x14ac:dyDescent="0.25"/>
    <row r="4173" customFormat="1" ht="15.75" x14ac:dyDescent="0.25"/>
    <row r="4174" customFormat="1" ht="15.75" x14ac:dyDescent="0.25"/>
    <row r="4175" customFormat="1" ht="15.75" x14ac:dyDescent="0.25"/>
    <row r="4176" customFormat="1" ht="15.75" x14ac:dyDescent="0.25"/>
    <row r="4177" customFormat="1" ht="15.75" x14ac:dyDescent="0.25"/>
    <row r="4178" customFormat="1" ht="15.75" x14ac:dyDescent="0.25"/>
    <row r="4179" customFormat="1" ht="15.75" x14ac:dyDescent="0.25"/>
    <row r="4180" customFormat="1" ht="15.75" x14ac:dyDescent="0.25"/>
    <row r="4181" customFormat="1" ht="15.75" x14ac:dyDescent="0.25"/>
    <row r="4182" customFormat="1" ht="15.75" x14ac:dyDescent="0.25"/>
    <row r="4183" customFormat="1" ht="15.75" x14ac:dyDescent="0.25"/>
    <row r="4184" customFormat="1" ht="15.75" x14ac:dyDescent="0.25"/>
    <row r="4185" customFormat="1" ht="15.75" x14ac:dyDescent="0.25"/>
    <row r="4186" customFormat="1" ht="15.75" x14ac:dyDescent="0.25"/>
    <row r="4187" customFormat="1" ht="15.75" x14ac:dyDescent="0.25"/>
    <row r="4188" customFormat="1" ht="15.75" x14ac:dyDescent="0.25"/>
    <row r="4189" customFormat="1" ht="15.75" x14ac:dyDescent="0.25"/>
    <row r="4190" customFormat="1" ht="15.75" x14ac:dyDescent="0.25"/>
    <row r="4191" customFormat="1" ht="15.75" x14ac:dyDescent="0.25"/>
    <row r="4192" customFormat="1" ht="15.75" x14ac:dyDescent="0.25"/>
    <row r="4193" customFormat="1" ht="15.75" x14ac:dyDescent="0.25"/>
    <row r="4194" customFormat="1" ht="15.75" x14ac:dyDescent="0.25"/>
    <row r="4195" customFormat="1" ht="15.75" x14ac:dyDescent="0.25"/>
    <row r="4196" customFormat="1" ht="15.75" x14ac:dyDescent="0.25"/>
    <row r="4197" customFormat="1" ht="15.75" x14ac:dyDescent="0.25"/>
    <row r="4198" customFormat="1" ht="15.75" x14ac:dyDescent="0.25"/>
    <row r="4199" customFormat="1" ht="15.75" x14ac:dyDescent="0.25"/>
    <row r="4200" customFormat="1" ht="15.75" x14ac:dyDescent="0.25"/>
    <row r="4201" customFormat="1" ht="15.75" x14ac:dyDescent="0.25"/>
    <row r="4202" customFormat="1" ht="15.75" x14ac:dyDescent="0.25"/>
    <row r="4203" customFormat="1" ht="15.75" x14ac:dyDescent="0.25"/>
    <row r="4204" customFormat="1" ht="15.75" x14ac:dyDescent="0.25"/>
    <row r="4205" customFormat="1" ht="15.75" x14ac:dyDescent="0.25"/>
    <row r="4206" customFormat="1" ht="15.75" x14ac:dyDescent="0.25"/>
    <row r="4207" customFormat="1" ht="15.75" x14ac:dyDescent="0.25"/>
    <row r="4208" customFormat="1" ht="15.75" x14ac:dyDescent="0.25"/>
    <row r="4209" customFormat="1" ht="15.75" x14ac:dyDescent="0.25"/>
    <row r="4210" customFormat="1" ht="15.75" x14ac:dyDescent="0.25"/>
    <row r="4211" customFormat="1" ht="15.75" x14ac:dyDescent="0.25"/>
    <row r="4212" customFormat="1" ht="15.75" x14ac:dyDescent="0.25"/>
    <row r="4213" customFormat="1" ht="15.75" x14ac:dyDescent="0.25"/>
    <row r="4214" customFormat="1" ht="15.75" x14ac:dyDescent="0.25"/>
    <row r="4215" customFormat="1" ht="15.75" x14ac:dyDescent="0.25"/>
    <row r="4216" customFormat="1" ht="15.75" x14ac:dyDescent="0.25"/>
    <row r="4217" customFormat="1" ht="15.75" x14ac:dyDescent="0.25"/>
    <row r="4218" customFormat="1" ht="15.75" x14ac:dyDescent="0.25"/>
    <row r="4219" customFormat="1" ht="15.75" x14ac:dyDescent="0.25"/>
    <row r="4220" customFormat="1" ht="15.75" x14ac:dyDescent="0.25"/>
    <row r="4221" customFormat="1" ht="15.75" x14ac:dyDescent="0.25"/>
    <row r="4222" customFormat="1" ht="15.75" x14ac:dyDescent="0.25"/>
    <row r="4223" customFormat="1" ht="15.75" x14ac:dyDescent="0.25"/>
    <row r="4224" customFormat="1" ht="15.75" x14ac:dyDescent="0.25"/>
    <row r="4225" customFormat="1" ht="15.75" x14ac:dyDescent="0.25"/>
    <row r="4226" customFormat="1" ht="15.75" x14ac:dyDescent="0.25"/>
    <row r="4227" customFormat="1" ht="15.75" x14ac:dyDescent="0.25"/>
    <row r="4228" customFormat="1" ht="15.75" x14ac:dyDescent="0.25"/>
    <row r="4229" customFormat="1" ht="15.75" x14ac:dyDescent="0.25"/>
    <row r="4230" customFormat="1" ht="15.75" x14ac:dyDescent="0.25"/>
    <row r="4231" customFormat="1" ht="15.75" x14ac:dyDescent="0.25"/>
    <row r="4232" customFormat="1" ht="15.75" x14ac:dyDescent="0.25"/>
    <row r="4233" customFormat="1" ht="15.75" x14ac:dyDescent="0.25"/>
    <row r="4234" customFormat="1" ht="15.75" x14ac:dyDescent="0.25"/>
    <row r="4235" customFormat="1" ht="15.75" x14ac:dyDescent="0.25"/>
    <row r="4236" customFormat="1" ht="15.75" x14ac:dyDescent="0.25"/>
    <row r="4237" customFormat="1" ht="15.75" x14ac:dyDescent="0.25"/>
    <row r="4238" customFormat="1" ht="15.75" x14ac:dyDescent="0.25"/>
    <row r="4239" customFormat="1" ht="15.75" x14ac:dyDescent="0.25"/>
    <row r="4240" customFormat="1" ht="15.75" x14ac:dyDescent="0.25"/>
    <row r="4241" customFormat="1" ht="15.75" x14ac:dyDescent="0.25"/>
    <row r="4242" customFormat="1" ht="15.75" x14ac:dyDescent="0.25"/>
    <row r="4243" customFormat="1" ht="15.75" x14ac:dyDescent="0.25"/>
    <row r="4244" customFormat="1" ht="15.75" x14ac:dyDescent="0.25"/>
    <row r="4245" customFormat="1" ht="15.75" x14ac:dyDescent="0.25"/>
    <row r="4246" customFormat="1" ht="15.75" x14ac:dyDescent="0.25"/>
    <row r="4247" customFormat="1" ht="15.75" x14ac:dyDescent="0.25"/>
    <row r="4248" customFormat="1" ht="15.75" x14ac:dyDescent="0.25"/>
    <row r="4249" customFormat="1" ht="15.75" x14ac:dyDescent="0.25"/>
    <row r="4250" customFormat="1" ht="15.75" x14ac:dyDescent="0.25"/>
    <row r="4251" customFormat="1" ht="15.75" x14ac:dyDescent="0.25"/>
    <row r="4252" customFormat="1" ht="15.75" x14ac:dyDescent="0.25"/>
    <row r="4253" customFormat="1" ht="15.75" x14ac:dyDescent="0.25"/>
    <row r="4254" customFormat="1" ht="15.75" x14ac:dyDescent="0.25"/>
    <row r="4255" customFormat="1" ht="15.75" x14ac:dyDescent="0.25"/>
    <row r="4256" customFormat="1" ht="15.75" x14ac:dyDescent="0.25"/>
    <row r="4257" customFormat="1" ht="15.75" x14ac:dyDescent="0.25"/>
    <row r="4258" customFormat="1" ht="15.75" x14ac:dyDescent="0.25"/>
    <row r="4259" customFormat="1" ht="15.75" x14ac:dyDescent="0.25"/>
    <row r="4260" customFormat="1" ht="15.75" x14ac:dyDescent="0.25"/>
    <row r="4261" customFormat="1" ht="15.75" x14ac:dyDescent="0.25"/>
    <row r="4262" customFormat="1" ht="15.75" x14ac:dyDescent="0.25"/>
    <row r="4263" customFormat="1" ht="15.75" x14ac:dyDescent="0.25"/>
    <row r="4264" customFormat="1" ht="15.75" x14ac:dyDescent="0.25"/>
    <row r="4265" customFormat="1" ht="15.75" x14ac:dyDescent="0.25"/>
    <row r="4266" customFormat="1" ht="15.75" x14ac:dyDescent="0.25"/>
    <row r="4267" customFormat="1" ht="15.75" x14ac:dyDescent="0.25"/>
    <row r="4268" customFormat="1" ht="15.75" x14ac:dyDescent="0.25"/>
    <row r="4269" customFormat="1" ht="15.75" x14ac:dyDescent="0.25"/>
    <row r="4270" customFormat="1" ht="15.75" x14ac:dyDescent="0.25"/>
    <row r="4271" customFormat="1" ht="15.75" x14ac:dyDescent="0.25"/>
    <row r="4272" customFormat="1" ht="15.75" x14ac:dyDescent="0.25"/>
    <row r="4273" customFormat="1" ht="15.75" x14ac:dyDescent="0.25"/>
    <row r="4274" customFormat="1" ht="15.75" x14ac:dyDescent="0.25"/>
    <row r="4275" customFormat="1" ht="15.75" x14ac:dyDescent="0.25"/>
    <row r="4276" customFormat="1" ht="15.75" x14ac:dyDescent="0.25"/>
    <row r="4277" customFormat="1" ht="15.75" x14ac:dyDescent="0.25"/>
    <row r="4278" customFormat="1" ht="15.75" x14ac:dyDescent="0.25"/>
    <row r="4279" customFormat="1" ht="15.75" x14ac:dyDescent="0.25"/>
    <row r="4280" customFormat="1" ht="15.75" x14ac:dyDescent="0.25"/>
    <row r="4281" customFormat="1" ht="15.75" x14ac:dyDescent="0.25"/>
    <row r="4282" customFormat="1" ht="15.75" x14ac:dyDescent="0.25"/>
    <row r="4283" customFormat="1" ht="15.75" x14ac:dyDescent="0.25"/>
    <row r="4284" customFormat="1" ht="15.75" x14ac:dyDescent="0.25"/>
    <row r="4285" customFormat="1" ht="15.75" x14ac:dyDescent="0.25"/>
    <row r="4286" customFormat="1" ht="15.75" x14ac:dyDescent="0.25"/>
    <row r="4287" customFormat="1" ht="15.75" x14ac:dyDescent="0.25"/>
    <row r="4288" customFormat="1" ht="15.75" x14ac:dyDescent="0.25"/>
    <row r="4289" customFormat="1" ht="15.75" x14ac:dyDescent="0.25"/>
    <row r="4290" customFormat="1" ht="15.75" x14ac:dyDescent="0.25"/>
    <row r="4291" customFormat="1" ht="15.75" x14ac:dyDescent="0.25"/>
    <row r="4292" customFormat="1" ht="15.75" x14ac:dyDescent="0.25"/>
    <row r="4293" customFormat="1" ht="15.75" x14ac:dyDescent="0.25"/>
    <row r="4294" customFormat="1" ht="15.75" x14ac:dyDescent="0.25"/>
    <row r="4295" customFormat="1" ht="15.75" x14ac:dyDescent="0.25"/>
    <row r="4296" customFormat="1" ht="15.75" x14ac:dyDescent="0.25"/>
    <row r="4297" customFormat="1" ht="15.75" x14ac:dyDescent="0.25"/>
    <row r="4298" customFormat="1" ht="15.75" x14ac:dyDescent="0.25"/>
    <row r="4299" customFormat="1" ht="15.75" x14ac:dyDescent="0.25"/>
    <row r="4300" customFormat="1" ht="15.75" x14ac:dyDescent="0.25"/>
    <row r="4301" customFormat="1" ht="15.75" x14ac:dyDescent="0.25"/>
    <row r="4302" customFormat="1" ht="15.75" x14ac:dyDescent="0.25"/>
    <row r="4303" customFormat="1" ht="15.75" x14ac:dyDescent="0.25"/>
    <row r="4304" customFormat="1" ht="15.75" x14ac:dyDescent="0.25"/>
    <row r="4305" customFormat="1" ht="15.75" x14ac:dyDescent="0.25"/>
    <row r="4306" customFormat="1" ht="15.75" x14ac:dyDescent="0.25"/>
    <row r="4307" customFormat="1" ht="15.75" x14ac:dyDescent="0.25"/>
    <row r="4308" customFormat="1" ht="15.75" x14ac:dyDescent="0.25"/>
    <row r="4309" customFormat="1" ht="15.75" x14ac:dyDescent="0.25"/>
    <row r="4310" customFormat="1" ht="15.75" x14ac:dyDescent="0.25"/>
    <row r="4311" customFormat="1" ht="15.75" x14ac:dyDescent="0.25"/>
    <row r="4312" customFormat="1" ht="15.75" x14ac:dyDescent="0.25"/>
    <row r="4313" customFormat="1" ht="15.75" x14ac:dyDescent="0.25"/>
    <row r="4314" customFormat="1" ht="15.75" x14ac:dyDescent="0.25"/>
    <row r="4315" customFormat="1" ht="15.75" x14ac:dyDescent="0.25"/>
    <row r="4316" customFormat="1" ht="15.75" x14ac:dyDescent="0.25"/>
    <row r="4317" customFormat="1" ht="15.75" x14ac:dyDescent="0.25"/>
    <row r="4318" customFormat="1" ht="15.75" x14ac:dyDescent="0.25"/>
    <row r="4319" customFormat="1" ht="15.75" x14ac:dyDescent="0.25"/>
    <row r="4320" customFormat="1" ht="15.75" x14ac:dyDescent="0.25"/>
    <row r="4321" customFormat="1" ht="15.75" x14ac:dyDescent="0.25"/>
    <row r="4322" customFormat="1" ht="15.75" x14ac:dyDescent="0.25"/>
    <row r="4323" customFormat="1" ht="15.75" x14ac:dyDescent="0.25"/>
    <row r="4324" customFormat="1" ht="15.75" x14ac:dyDescent="0.25"/>
    <row r="4325" customFormat="1" ht="15.75" x14ac:dyDescent="0.25"/>
    <row r="4326" customFormat="1" ht="15.75" x14ac:dyDescent="0.25"/>
    <row r="4327" customFormat="1" ht="15.75" x14ac:dyDescent="0.25"/>
    <row r="4328" customFormat="1" ht="15.75" x14ac:dyDescent="0.25"/>
    <row r="4329" customFormat="1" ht="15.75" x14ac:dyDescent="0.25"/>
    <row r="4330" customFormat="1" ht="15.75" x14ac:dyDescent="0.25"/>
    <row r="4331" customFormat="1" ht="15.75" x14ac:dyDescent="0.25"/>
    <row r="4332" customFormat="1" ht="15.75" x14ac:dyDescent="0.25"/>
    <row r="4333" customFormat="1" ht="15.75" x14ac:dyDescent="0.25"/>
    <row r="4334" customFormat="1" ht="15.75" x14ac:dyDescent="0.25"/>
    <row r="4335" customFormat="1" ht="15.75" x14ac:dyDescent="0.25"/>
    <row r="4336" customFormat="1" ht="15.75" x14ac:dyDescent="0.25"/>
    <row r="4337" customFormat="1" ht="15.75" x14ac:dyDescent="0.25"/>
    <row r="4338" customFormat="1" ht="15.75" x14ac:dyDescent="0.25"/>
    <row r="4339" customFormat="1" ht="15.75" x14ac:dyDescent="0.25"/>
    <row r="4340" customFormat="1" ht="15.75" x14ac:dyDescent="0.25"/>
    <row r="4341" customFormat="1" ht="15.75" x14ac:dyDescent="0.25"/>
    <row r="4342" customFormat="1" ht="15.75" x14ac:dyDescent="0.25"/>
    <row r="4343" customFormat="1" ht="15.75" x14ac:dyDescent="0.25"/>
    <row r="4344" customFormat="1" ht="15.75" x14ac:dyDescent="0.25"/>
    <row r="4345" customFormat="1" ht="15.75" x14ac:dyDescent="0.25"/>
    <row r="4346" customFormat="1" ht="15.75" x14ac:dyDescent="0.25"/>
    <row r="4347" customFormat="1" ht="15.75" x14ac:dyDescent="0.25"/>
    <row r="4348" customFormat="1" ht="15.75" x14ac:dyDescent="0.25"/>
    <row r="4349" customFormat="1" ht="15.75" x14ac:dyDescent="0.25"/>
    <row r="4350" customFormat="1" ht="15.75" x14ac:dyDescent="0.25"/>
    <row r="4351" customFormat="1" ht="15.75" x14ac:dyDescent="0.25"/>
    <row r="4352" customFormat="1" ht="15.75" x14ac:dyDescent="0.25"/>
    <row r="4353" customFormat="1" ht="15.75" x14ac:dyDescent="0.25"/>
    <row r="4354" customFormat="1" ht="15.75" x14ac:dyDescent="0.25"/>
    <row r="4355" customFormat="1" ht="15.75" x14ac:dyDescent="0.25"/>
    <row r="4356" customFormat="1" ht="15.75" x14ac:dyDescent="0.25"/>
    <row r="4357" customFormat="1" ht="15.75" x14ac:dyDescent="0.25"/>
    <row r="4358" customFormat="1" ht="15.75" x14ac:dyDescent="0.25"/>
    <row r="4359" customFormat="1" ht="15.75" x14ac:dyDescent="0.25"/>
    <row r="4360" customFormat="1" ht="15.75" x14ac:dyDescent="0.25"/>
    <row r="4361" customFormat="1" ht="15.75" x14ac:dyDescent="0.25"/>
    <row r="4362" customFormat="1" ht="15.75" x14ac:dyDescent="0.25"/>
    <row r="4363" customFormat="1" ht="15.75" x14ac:dyDescent="0.25"/>
    <row r="4364" customFormat="1" ht="15.75" x14ac:dyDescent="0.25"/>
    <row r="4365" customFormat="1" ht="15.75" x14ac:dyDescent="0.25"/>
    <row r="4366" customFormat="1" ht="15.75" x14ac:dyDescent="0.25"/>
    <row r="4367" customFormat="1" ht="15.75" x14ac:dyDescent="0.25"/>
    <row r="4368" customFormat="1" ht="15.75" x14ac:dyDescent="0.25"/>
    <row r="4369" customFormat="1" ht="15.75" x14ac:dyDescent="0.25"/>
    <row r="4370" customFormat="1" ht="15.75" x14ac:dyDescent="0.25"/>
    <row r="4371" customFormat="1" ht="15.75" x14ac:dyDescent="0.25"/>
    <row r="4372" customFormat="1" ht="15.75" x14ac:dyDescent="0.25"/>
    <row r="4373" customFormat="1" ht="15.75" x14ac:dyDescent="0.25"/>
    <row r="4374" customFormat="1" ht="15.75" x14ac:dyDescent="0.25"/>
    <row r="4375" customFormat="1" ht="15.75" x14ac:dyDescent="0.25"/>
    <row r="4376" customFormat="1" ht="15.75" x14ac:dyDescent="0.25"/>
    <row r="4377" customFormat="1" ht="15.75" x14ac:dyDescent="0.25"/>
    <row r="4378" customFormat="1" ht="15.75" x14ac:dyDescent="0.25"/>
    <row r="4379" customFormat="1" ht="15.75" x14ac:dyDescent="0.25"/>
    <row r="4380" customFormat="1" ht="15.75" x14ac:dyDescent="0.25"/>
    <row r="4381" customFormat="1" ht="15.75" x14ac:dyDescent="0.25"/>
    <row r="4382" customFormat="1" ht="15.75" x14ac:dyDescent="0.25"/>
    <row r="4383" customFormat="1" ht="15.75" x14ac:dyDescent="0.25"/>
    <row r="4384" customFormat="1" ht="15.75" x14ac:dyDescent="0.25"/>
    <row r="4385" customFormat="1" ht="15.75" x14ac:dyDescent="0.25"/>
    <row r="4386" customFormat="1" ht="15.75" x14ac:dyDescent="0.25"/>
    <row r="4387" customFormat="1" ht="15.75" x14ac:dyDescent="0.25"/>
    <row r="4388" customFormat="1" ht="15.75" x14ac:dyDescent="0.25"/>
    <row r="4389" customFormat="1" ht="15.75" x14ac:dyDescent="0.25"/>
    <row r="4390" customFormat="1" ht="15.75" x14ac:dyDescent="0.25"/>
    <row r="4391" customFormat="1" ht="15.75" x14ac:dyDescent="0.25"/>
    <row r="4392" customFormat="1" ht="15.75" x14ac:dyDescent="0.25"/>
    <row r="4393" customFormat="1" ht="15.75" x14ac:dyDescent="0.25"/>
    <row r="4394" customFormat="1" ht="15.75" x14ac:dyDescent="0.25"/>
    <row r="4395" customFormat="1" ht="15.75" x14ac:dyDescent="0.25"/>
    <row r="4396" customFormat="1" ht="15.75" x14ac:dyDescent="0.25"/>
    <row r="4397" customFormat="1" ht="15.75" x14ac:dyDescent="0.25"/>
    <row r="4398" customFormat="1" ht="15.75" x14ac:dyDescent="0.25"/>
    <row r="4399" customFormat="1" ht="15.75" x14ac:dyDescent="0.25"/>
    <row r="4400" customFormat="1" ht="15.75" x14ac:dyDescent="0.25"/>
    <row r="4401" customFormat="1" ht="15.75" x14ac:dyDescent="0.25"/>
    <row r="4402" customFormat="1" ht="15.75" x14ac:dyDescent="0.25"/>
    <row r="4403" customFormat="1" ht="15.75" x14ac:dyDescent="0.25"/>
    <row r="4404" customFormat="1" ht="15.75" x14ac:dyDescent="0.25"/>
    <row r="4405" customFormat="1" ht="15.75" x14ac:dyDescent="0.25"/>
    <row r="4406" customFormat="1" ht="15.75" x14ac:dyDescent="0.25"/>
    <row r="4407" customFormat="1" ht="15.75" x14ac:dyDescent="0.25"/>
    <row r="4408" customFormat="1" ht="15.75" x14ac:dyDescent="0.25"/>
    <row r="4409" customFormat="1" ht="15.75" x14ac:dyDescent="0.25"/>
    <row r="4410" customFormat="1" ht="15.75" x14ac:dyDescent="0.25"/>
    <row r="4411" customFormat="1" ht="15.75" x14ac:dyDescent="0.25"/>
    <row r="4412" customFormat="1" ht="15.75" x14ac:dyDescent="0.25"/>
    <row r="4413" customFormat="1" ht="15.75" x14ac:dyDescent="0.25"/>
    <row r="4414" customFormat="1" ht="15.75" x14ac:dyDescent="0.25"/>
    <row r="4415" customFormat="1" ht="15.75" x14ac:dyDescent="0.25"/>
    <row r="4416" customFormat="1" ht="15.75" x14ac:dyDescent="0.25"/>
    <row r="4417" customFormat="1" ht="15.75" x14ac:dyDescent="0.25"/>
    <row r="4418" customFormat="1" ht="15.75" x14ac:dyDescent="0.25"/>
    <row r="4419" customFormat="1" ht="15.75" x14ac:dyDescent="0.25"/>
    <row r="4420" customFormat="1" ht="15.75" x14ac:dyDescent="0.25"/>
    <row r="4421" customFormat="1" ht="15.75" x14ac:dyDescent="0.25"/>
    <row r="4422" customFormat="1" ht="15.75" x14ac:dyDescent="0.25"/>
    <row r="4423" customFormat="1" ht="15.75" x14ac:dyDescent="0.25"/>
    <row r="4424" customFormat="1" ht="15.75" x14ac:dyDescent="0.25"/>
    <row r="4425" customFormat="1" ht="15.75" x14ac:dyDescent="0.25"/>
    <row r="4426" customFormat="1" ht="15.75" x14ac:dyDescent="0.25"/>
    <row r="4427" customFormat="1" ht="15.75" x14ac:dyDescent="0.25"/>
    <row r="4428" customFormat="1" ht="15.75" x14ac:dyDescent="0.25"/>
    <row r="4429" customFormat="1" ht="15.75" x14ac:dyDescent="0.25"/>
    <row r="4430" customFormat="1" ht="15.75" x14ac:dyDescent="0.25"/>
    <row r="4431" customFormat="1" ht="15.75" x14ac:dyDescent="0.25"/>
    <row r="4432" customFormat="1" ht="15.75" x14ac:dyDescent="0.25"/>
    <row r="4433" customFormat="1" ht="15.75" x14ac:dyDescent="0.25"/>
    <row r="4434" customFormat="1" ht="15.75" x14ac:dyDescent="0.25"/>
    <row r="4435" customFormat="1" ht="15.75" x14ac:dyDescent="0.25"/>
    <row r="4436" customFormat="1" ht="15.75" x14ac:dyDescent="0.25"/>
    <row r="4437" customFormat="1" ht="15.75" x14ac:dyDescent="0.25"/>
    <row r="4438" customFormat="1" ht="15.75" x14ac:dyDescent="0.25"/>
    <row r="4439" customFormat="1" ht="15.75" x14ac:dyDescent="0.25"/>
    <row r="4440" customFormat="1" ht="15.75" x14ac:dyDescent="0.25"/>
    <row r="4441" customFormat="1" ht="15.75" x14ac:dyDescent="0.25"/>
    <row r="4442" customFormat="1" ht="15.75" x14ac:dyDescent="0.25"/>
    <row r="4443" customFormat="1" ht="15.75" x14ac:dyDescent="0.25"/>
    <row r="4444" customFormat="1" ht="15.75" x14ac:dyDescent="0.25"/>
    <row r="4445" customFormat="1" ht="15.75" x14ac:dyDescent="0.25"/>
    <row r="4446" customFormat="1" ht="15.75" x14ac:dyDescent="0.25"/>
    <row r="4447" customFormat="1" ht="15.75" x14ac:dyDescent="0.25"/>
    <row r="4448" customFormat="1" ht="15.75" x14ac:dyDescent="0.25"/>
    <row r="4449" customFormat="1" ht="15.75" x14ac:dyDescent="0.25"/>
    <row r="4450" customFormat="1" ht="15.75" x14ac:dyDescent="0.25"/>
    <row r="4451" customFormat="1" ht="15.75" x14ac:dyDescent="0.25"/>
    <row r="4452" customFormat="1" ht="15.75" x14ac:dyDescent="0.25"/>
    <row r="4453" customFormat="1" ht="15.75" x14ac:dyDescent="0.25"/>
    <row r="4454" customFormat="1" ht="15.75" x14ac:dyDescent="0.25"/>
    <row r="4455" customFormat="1" ht="15.75" x14ac:dyDescent="0.25"/>
    <row r="4456" customFormat="1" ht="15.75" x14ac:dyDescent="0.25"/>
    <row r="4457" customFormat="1" ht="15.75" x14ac:dyDescent="0.25"/>
    <row r="4458" customFormat="1" ht="15.75" x14ac:dyDescent="0.25"/>
    <row r="4459" customFormat="1" ht="15.75" x14ac:dyDescent="0.25"/>
    <row r="4460" customFormat="1" ht="15.75" x14ac:dyDescent="0.25"/>
    <row r="4461" customFormat="1" ht="15.75" x14ac:dyDescent="0.25"/>
    <row r="4462" customFormat="1" ht="15.75" x14ac:dyDescent="0.25"/>
    <row r="4463" customFormat="1" ht="15.75" x14ac:dyDescent="0.25"/>
    <row r="4464" customFormat="1" ht="15.75" x14ac:dyDescent="0.25"/>
    <row r="4465" customFormat="1" ht="15.75" x14ac:dyDescent="0.25"/>
    <row r="4466" customFormat="1" ht="15.75" x14ac:dyDescent="0.25"/>
    <row r="4467" customFormat="1" ht="15.75" x14ac:dyDescent="0.25"/>
    <row r="4468" customFormat="1" ht="15.75" x14ac:dyDescent="0.25"/>
    <row r="4469" customFormat="1" ht="15.75" x14ac:dyDescent="0.25"/>
    <row r="4470" customFormat="1" ht="15.75" x14ac:dyDescent="0.25"/>
    <row r="4471" customFormat="1" ht="15.75" x14ac:dyDescent="0.25"/>
    <row r="4472" customFormat="1" ht="15.75" x14ac:dyDescent="0.25"/>
    <row r="4473" customFormat="1" ht="15.75" x14ac:dyDescent="0.25"/>
    <row r="4474" customFormat="1" ht="15.75" x14ac:dyDescent="0.25"/>
    <row r="4475" customFormat="1" ht="15.75" x14ac:dyDescent="0.25"/>
    <row r="4476" customFormat="1" ht="15.75" x14ac:dyDescent="0.25"/>
    <row r="4477" customFormat="1" ht="15.75" x14ac:dyDescent="0.25"/>
    <row r="4478" customFormat="1" ht="15.75" x14ac:dyDescent="0.25"/>
    <row r="4479" customFormat="1" ht="15.75" x14ac:dyDescent="0.25"/>
    <row r="4480" customFormat="1" ht="15.75" x14ac:dyDescent="0.25"/>
    <row r="4481" customFormat="1" ht="15.75" x14ac:dyDescent="0.25"/>
    <row r="4482" customFormat="1" ht="15.75" x14ac:dyDescent="0.25"/>
    <row r="4483" customFormat="1" ht="15.75" x14ac:dyDescent="0.25"/>
    <row r="4484" customFormat="1" ht="15.75" x14ac:dyDescent="0.25"/>
    <row r="4485" customFormat="1" ht="15.75" x14ac:dyDescent="0.25"/>
    <row r="4486" customFormat="1" ht="15.75" x14ac:dyDescent="0.25"/>
    <row r="4487" customFormat="1" ht="15.75" x14ac:dyDescent="0.25"/>
    <row r="4488" customFormat="1" ht="15.75" x14ac:dyDescent="0.25"/>
    <row r="4489" customFormat="1" ht="15.75" x14ac:dyDescent="0.25"/>
    <row r="4490" customFormat="1" ht="15.75" x14ac:dyDescent="0.25"/>
    <row r="4491" customFormat="1" ht="15.75" x14ac:dyDescent="0.25"/>
    <row r="4492" customFormat="1" ht="15.75" x14ac:dyDescent="0.25"/>
    <row r="4493" customFormat="1" ht="15.75" x14ac:dyDescent="0.25"/>
    <row r="4494" customFormat="1" ht="15.75" x14ac:dyDescent="0.25"/>
    <row r="4495" customFormat="1" ht="15.75" x14ac:dyDescent="0.25"/>
    <row r="4496" customFormat="1" ht="15.75" x14ac:dyDescent="0.25"/>
    <row r="4497" customFormat="1" ht="15.75" x14ac:dyDescent="0.25"/>
    <row r="4498" customFormat="1" ht="15.75" x14ac:dyDescent="0.25"/>
    <row r="4499" customFormat="1" ht="15.75" x14ac:dyDescent="0.25"/>
    <row r="4500" customFormat="1" ht="15.75" x14ac:dyDescent="0.25"/>
    <row r="4501" customFormat="1" ht="15.75" x14ac:dyDescent="0.25"/>
    <row r="4502" customFormat="1" ht="15.75" x14ac:dyDescent="0.25"/>
    <row r="4503" customFormat="1" ht="15.75" x14ac:dyDescent="0.25"/>
    <row r="4504" customFormat="1" ht="15.75" x14ac:dyDescent="0.25"/>
    <row r="4505" customFormat="1" ht="15.75" x14ac:dyDescent="0.25"/>
    <row r="4506" customFormat="1" ht="15.75" x14ac:dyDescent="0.25"/>
    <row r="4507" customFormat="1" ht="15.75" x14ac:dyDescent="0.25"/>
    <row r="4508" customFormat="1" ht="15.75" x14ac:dyDescent="0.25"/>
    <row r="4509" customFormat="1" ht="15.75" x14ac:dyDescent="0.25"/>
    <row r="4510" customFormat="1" ht="15.75" x14ac:dyDescent="0.25"/>
    <row r="4511" customFormat="1" ht="15.75" x14ac:dyDescent="0.25"/>
    <row r="4512" customFormat="1" ht="15.75" x14ac:dyDescent="0.25"/>
    <row r="4513" customFormat="1" ht="15.75" x14ac:dyDescent="0.25"/>
    <row r="4514" customFormat="1" ht="15.75" x14ac:dyDescent="0.25"/>
    <row r="4515" customFormat="1" ht="15.75" x14ac:dyDescent="0.25"/>
    <row r="4516" customFormat="1" ht="15.75" x14ac:dyDescent="0.25"/>
    <row r="4517" customFormat="1" ht="15.75" x14ac:dyDescent="0.25"/>
    <row r="4518" customFormat="1" ht="15.75" x14ac:dyDescent="0.25"/>
    <row r="4519" customFormat="1" ht="15.75" x14ac:dyDescent="0.25"/>
    <row r="4520" customFormat="1" ht="15.75" x14ac:dyDescent="0.25"/>
    <row r="4521" customFormat="1" ht="15.75" x14ac:dyDescent="0.25"/>
    <row r="4522" customFormat="1" ht="15.75" x14ac:dyDescent="0.25"/>
    <row r="4523" customFormat="1" ht="15.75" x14ac:dyDescent="0.25"/>
    <row r="4524" customFormat="1" ht="15.75" x14ac:dyDescent="0.25"/>
    <row r="4525" customFormat="1" ht="15.75" x14ac:dyDescent="0.25"/>
    <row r="4526" customFormat="1" ht="15.75" x14ac:dyDescent="0.25"/>
    <row r="4527" customFormat="1" ht="15.75" x14ac:dyDescent="0.25"/>
    <row r="4528" customFormat="1" ht="15.75" x14ac:dyDescent="0.25"/>
    <row r="4529" customFormat="1" ht="15.75" x14ac:dyDescent="0.25"/>
    <row r="4530" customFormat="1" ht="15.75" x14ac:dyDescent="0.25"/>
    <row r="4531" customFormat="1" ht="15.75" x14ac:dyDescent="0.25"/>
    <row r="4532" customFormat="1" ht="15.75" x14ac:dyDescent="0.25"/>
    <row r="4533" customFormat="1" ht="15.75" x14ac:dyDescent="0.25"/>
    <row r="4534" customFormat="1" ht="15.75" x14ac:dyDescent="0.25"/>
    <row r="4535" customFormat="1" ht="15.75" x14ac:dyDescent="0.25"/>
    <row r="4536" customFormat="1" ht="15.75" x14ac:dyDescent="0.25"/>
    <row r="4537" customFormat="1" ht="15.75" x14ac:dyDescent="0.25"/>
    <row r="4538" customFormat="1" ht="15.75" x14ac:dyDescent="0.25"/>
    <row r="4539" customFormat="1" ht="15.75" x14ac:dyDescent="0.25"/>
    <row r="4540" customFormat="1" ht="15.75" x14ac:dyDescent="0.25"/>
    <row r="4541" customFormat="1" ht="15.75" x14ac:dyDescent="0.25"/>
    <row r="4542" customFormat="1" ht="15.75" x14ac:dyDescent="0.25"/>
    <row r="4543" customFormat="1" ht="15.75" x14ac:dyDescent="0.25"/>
    <row r="4544" customFormat="1" ht="15.75" x14ac:dyDescent="0.25"/>
    <row r="4545" customFormat="1" ht="15.75" x14ac:dyDescent="0.25"/>
    <row r="4546" customFormat="1" ht="15.75" x14ac:dyDescent="0.25"/>
    <row r="4547" customFormat="1" ht="15.75" x14ac:dyDescent="0.25"/>
    <row r="4548" customFormat="1" ht="15.75" x14ac:dyDescent="0.25"/>
    <row r="4549" customFormat="1" ht="15.75" x14ac:dyDescent="0.25"/>
    <row r="4550" customFormat="1" ht="15.75" x14ac:dyDescent="0.25"/>
    <row r="4551" customFormat="1" ht="15.75" x14ac:dyDescent="0.25"/>
    <row r="4552" customFormat="1" ht="15.75" x14ac:dyDescent="0.25"/>
    <row r="4553" customFormat="1" ht="15.75" x14ac:dyDescent="0.25"/>
    <row r="4554" customFormat="1" ht="15.75" x14ac:dyDescent="0.25"/>
    <row r="4555" customFormat="1" ht="15.75" x14ac:dyDescent="0.25"/>
    <row r="4556" customFormat="1" ht="15.75" x14ac:dyDescent="0.25"/>
    <row r="4557" customFormat="1" ht="15.75" x14ac:dyDescent="0.25"/>
    <row r="4558" customFormat="1" ht="15.75" x14ac:dyDescent="0.25"/>
    <row r="4559" customFormat="1" ht="15.75" x14ac:dyDescent="0.25"/>
    <row r="4560" customFormat="1" ht="15.75" x14ac:dyDescent="0.25"/>
    <row r="4561" customFormat="1" ht="15.75" x14ac:dyDescent="0.25"/>
    <row r="4562" customFormat="1" ht="15.75" x14ac:dyDescent="0.25"/>
    <row r="4563" customFormat="1" ht="15.75" x14ac:dyDescent="0.25"/>
    <row r="4564" customFormat="1" ht="15.75" x14ac:dyDescent="0.25"/>
    <row r="4565" customFormat="1" ht="15.75" x14ac:dyDescent="0.25"/>
    <row r="4566" customFormat="1" ht="15.75" x14ac:dyDescent="0.25"/>
    <row r="4567" customFormat="1" ht="15.75" x14ac:dyDescent="0.25"/>
    <row r="4568" customFormat="1" ht="15.75" x14ac:dyDescent="0.25"/>
    <row r="4569" customFormat="1" ht="15.75" x14ac:dyDescent="0.25"/>
    <row r="4570" customFormat="1" ht="15.75" x14ac:dyDescent="0.25"/>
    <row r="4571" customFormat="1" ht="15.75" x14ac:dyDescent="0.25"/>
    <row r="4572" customFormat="1" ht="15.75" x14ac:dyDescent="0.25"/>
    <row r="4573" customFormat="1" ht="15.75" x14ac:dyDescent="0.25"/>
    <row r="4574" customFormat="1" ht="15.75" x14ac:dyDescent="0.25"/>
    <row r="4575" customFormat="1" ht="15.75" x14ac:dyDescent="0.25"/>
    <row r="4576" customFormat="1" ht="15.75" x14ac:dyDescent="0.25"/>
    <row r="4577" customFormat="1" ht="15.75" x14ac:dyDescent="0.25"/>
    <row r="4578" customFormat="1" ht="15.75" x14ac:dyDescent="0.25"/>
    <row r="4579" customFormat="1" ht="15.75" x14ac:dyDescent="0.25"/>
    <row r="4580" customFormat="1" ht="15.75" x14ac:dyDescent="0.25"/>
    <row r="4581" customFormat="1" ht="15.75" x14ac:dyDescent="0.25"/>
    <row r="4582" customFormat="1" ht="15.75" x14ac:dyDescent="0.25"/>
    <row r="4583" customFormat="1" ht="15.75" x14ac:dyDescent="0.25"/>
    <row r="4584" customFormat="1" ht="15.75" x14ac:dyDescent="0.25"/>
    <row r="4585" customFormat="1" ht="15.75" x14ac:dyDescent="0.25"/>
    <row r="4586" customFormat="1" ht="15.75" x14ac:dyDescent="0.25"/>
    <row r="4587" customFormat="1" ht="15.75" x14ac:dyDescent="0.25"/>
    <row r="4588" customFormat="1" ht="15.75" x14ac:dyDescent="0.25"/>
    <row r="4589" customFormat="1" ht="15.75" x14ac:dyDescent="0.25"/>
    <row r="4590" customFormat="1" ht="15.75" x14ac:dyDescent="0.25"/>
    <row r="4591" customFormat="1" ht="15.75" x14ac:dyDescent="0.25"/>
    <row r="4592" customFormat="1" ht="15.75" x14ac:dyDescent="0.25"/>
    <row r="4593" customFormat="1" ht="15.75" x14ac:dyDescent="0.25"/>
    <row r="4594" customFormat="1" ht="15.75" x14ac:dyDescent="0.25"/>
    <row r="4595" customFormat="1" ht="15.75" x14ac:dyDescent="0.25"/>
    <row r="4596" customFormat="1" ht="15.75" x14ac:dyDescent="0.25"/>
    <row r="4597" customFormat="1" ht="15.75" x14ac:dyDescent="0.25"/>
    <row r="4598" customFormat="1" ht="15.75" x14ac:dyDescent="0.25"/>
    <row r="4599" customFormat="1" ht="15.75" x14ac:dyDescent="0.25"/>
    <row r="4600" customFormat="1" ht="15.75" x14ac:dyDescent="0.25"/>
    <row r="4601" customFormat="1" ht="15.75" x14ac:dyDescent="0.25"/>
    <row r="4602" customFormat="1" ht="15.75" x14ac:dyDescent="0.25"/>
    <row r="4603" customFormat="1" ht="15.75" x14ac:dyDescent="0.25"/>
    <row r="4604" customFormat="1" ht="15.75" x14ac:dyDescent="0.25"/>
    <row r="4605" customFormat="1" ht="15.75" x14ac:dyDescent="0.25"/>
    <row r="4606" customFormat="1" ht="15.75" x14ac:dyDescent="0.25"/>
    <row r="4607" customFormat="1" ht="15.75" x14ac:dyDescent="0.25"/>
    <row r="4608" customFormat="1" ht="15.75" x14ac:dyDescent="0.25"/>
    <row r="4609" customFormat="1" ht="15.75" x14ac:dyDescent="0.25"/>
    <row r="4610" customFormat="1" ht="15.75" x14ac:dyDescent="0.25"/>
    <row r="4611" customFormat="1" ht="15.75" x14ac:dyDescent="0.25"/>
    <row r="4612" customFormat="1" ht="15.75" x14ac:dyDescent="0.25"/>
    <row r="4613" customFormat="1" ht="15.75" x14ac:dyDescent="0.25"/>
    <row r="4614" customFormat="1" ht="15.75" x14ac:dyDescent="0.25"/>
    <row r="4615" customFormat="1" ht="15.75" x14ac:dyDescent="0.25"/>
    <row r="4616" customFormat="1" ht="15.75" x14ac:dyDescent="0.25"/>
    <row r="4617" customFormat="1" ht="15.75" x14ac:dyDescent="0.25"/>
    <row r="4618" customFormat="1" ht="15.75" x14ac:dyDescent="0.25"/>
    <row r="4619" customFormat="1" ht="15.75" x14ac:dyDescent="0.25"/>
    <row r="4620" customFormat="1" ht="15.75" x14ac:dyDescent="0.25"/>
    <row r="4621" customFormat="1" ht="15.75" x14ac:dyDescent="0.25"/>
    <row r="4622" customFormat="1" ht="15.75" x14ac:dyDescent="0.25"/>
    <row r="4623" customFormat="1" ht="15.75" x14ac:dyDescent="0.25"/>
    <row r="4624" customFormat="1" ht="15.75" x14ac:dyDescent="0.25"/>
    <row r="4625" customFormat="1" ht="15.75" x14ac:dyDescent="0.25"/>
    <row r="4626" customFormat="1" ht="15.75" x14ac:dyDescent="0.25"/>
    <row r="4627" customFormat="1" ht="15.75" x14ac:dyDescent="0.25"/>
    <row r="4628" customFormat="1" ht="15.75" x14ac:dyDescent="0.25"/>
    <row r="4629" customFormat="1" ht="15.75" x14ac:dyDescent="0.25"/>
    <row r="4630" customFormat="1" ht="15.75" x14ac:dyDescent="0.25"/>
    <row r="4631" customFormat="1" ht="15.75" x14ac:dyDescent="0.25"/>
    <row r="4632" customFormat="1" ht="15.75" x14ac:dyDescent="0.25"/>
    <row r="4633" customFormat="1" ht="15.75" x14ac:dyDescent="0.25"/>
    <row r="4634" customFormat="1" ht="15.75" x14ac:dyDescent="0.25"/>
    <row r="4635" customFormat="1" ht="15.75" x14ac:dyDescent="0.25"/>
    <row r="4636" customFormat="1" ht="15.75" x14ac:dyDescent="0.25"/>
    <row r="4637" customFormat="1" ht="15.75" x14ac:dyDescent="0.25"/>
    <row r="4638" customFormat="1" ht="15.75" x14ac:dyDescent="0.25"/>
    <row r="4639" customFormat="1" ht="15.75" x14ac:dyDescent="0.25"/>
    <row r="4640" customFormat="1" ht="15.75" x14ac:dyDescent="0.25"/>
    <row r="4641" customFormat="1" ht="15.75" x14ac:dyDescent="0.25"/>
    <row r="4642" customFormat="1" ht="15.75" x14ac:dyDescent="0.25"/>
    <row r="4643" customFormat="1" ht="15.75" x14ac:dyDescent="0.25"/>
    <row r="4644" customFormat="1" ht="15.75" x14ac:dyDescent="0.25"/>
    <row r="4645" customFormat="1" ht="15.75" x14ac:dyDescent="0.25"/>
    <row r="4646" customFormat="1" ht="15.75" x14ac:dyDescent="0.25"/>
    <row r="4647" customFormat="1" ht="15.75" x14ac:dyDescent="0.25"/>
    <row r="4648" customFormat="1" ht="15.75" x14ac:dyDescent="0.25"/>
    <row r="4649" customFormat="1" ht="15.75" x14ac:dyDescent="0.25"/>
    <row r="4650" customFormat="1" ht="15.75" x14ac:dyDescent="0.25"/>
    <row r="4651" customFormat="1" ht="15.75" x14ac:dyDescent="0.25"/>
    <row r="4652" customFormat="1" ht="15.75" x14ac:dyDescent="0.25"/>
    <row r="4653" customFormat="1" ht="15.75" x14ac:dyDescent="0.25"/>
    <row r="4654" customFormat="1" ht="15.75" x14ac:dyDescent="0.25"/>
    <row r="4655" customFormat="1" ht="15.75" x14ac:dyDescent="0.25"/>
    <row r="4656" customFormat="1" ht="15.75" x14ac:dyDescent="0.25"/>
    <row r="4657" customFormat="1" ht="15.75" x14ac:dyDescent="0.25"/>
    <row r="4658" customFormat="1" ht="15.75" x14ac:dyDescent="0.25"/>
    <row r="4659" customFormat="1" ht="15.75" x14ac:dyDescent="0.25"/>
    <row r="4660" customFormat="1" ht="15.75" x14ac:dyDescent="0.25"/>
    <row r="4661" customFormat="1" ht="15.75" x14ac:dyDescent="0.25"/>
    <row r="4662" customFormat="1" ht="15.75" x14ac:dyDescent="0.25"/>
    <row r="4663" customFormat="1" ht="15.75" x14ac:dyDescent="0.25"/>
    <row r="4664" customFormat="1" ht="15.75" x14ac:dyDescent="0.25"/>
    <row r="4665" customFormat="1" ht="15.75" x14ac:dyDescent="0.25"/>
    <row r="4666" customFormat="1" ht="15.75" x14ac:dyDescent="0.25"/>
    <row r="4667" customFormat="1" ht="15.75" x14ac:dyDescent="0.25"/>
    <row r="4668" customFormat="1" ht="15.75" x14ac:dyDescent="0.25"/>
    <row r="4669" customFormat="1" ht="15.75" x14ac:dyDescent="0.25"/>
    <row r="4670" customFormat="1" ht="15.75" x14ac:dyDescent="0.25"/>
    <row r="4671" customFormat="1" ht="15.75" x14ac:dyDescent="0.25"/>
    <row r="4672" customFormat="1" ht="15.75" x14ac:dyDescent="0.25"/>
    <row r="4673" customFormat="1" ht="15.75" x14ac:dyDescent="0.25"/>
    <row r="4674" customFormat="1" ht="15.75" x14ac:dyDescent="0.25"/>
    <row r="4675" customFormat="1" ht="15.75" x14ac:dyDescent="0.25"/>
    <row r="4676" customFormat="1" ht="15.75" x14ac:dyDescent="0.25"/>
    <row r="4677" customFormat="1" ht="15.75" x14ac:dyDescent="0.25"/>
    <row r="4678" customFormat="1" ht="15.75" x14ac:dyDescent="0.25"/>
    <row r="4679" customFormat="1" ht="15.75" x14ac:dyDescent="0.25"/>
    <row r="4680" customFormat="1" ht="15.75" x14ac:dyDescent="0.25"/>
    <row r="4681" customFormat="1" ht="15.75" x14ac:dyDescent="0.25"/>
    <row r="4682" customFormat="1" ht="15.75" x14ac:dyDescent="0.25"/>
    <row r="4683" customFormat="1" ht="15.75" x14ac:dyDescent="0.25"/>
    <row r="4684" customFormat="1" ht="15.75" x14ac:dyDescent="0.25"/>
    <row r="4685" customFormat="1" ht="15.75" x14ac:dyDescent="0.25"/>
    <row r="4686" customFormat="1" ht="15.75" x14ac:dyDescent="0.25"/>
    <row r="4687" customFormat="1" ht="15.75" x14ac:dyDescent="0.25"/>
    <row r="4688" customFormat="1" ht="15.75" x14ac:dyDescent="0.25"/>
    <row r="4689" customFormat="1" ht="15.75" x14ac:dyDescent="0.25"/>
    <row r="4690" customFormat="1" ht="15.75" x14ac:dyDescent="0.25"/>
    <row r="4691" customFormat="1" ht="15.75" x14ac:dyDescent="0.25"/>
    <row r="4692" customFormat="1" ht="15.75" x14ac:dyDescent="0.25"/>
    <row r="4693" customFormat="1" ht="15.75" x14ac:dyDescent="0.25"/>
    <row r="4694" customFormat="1" ht="15.75" x14ac:dyDescent="0.25"/>
    <row r="4695" customFormat="1" ht="15.75" x14ac:dyDescent="0.25"/>
    <row r="4696" customFormat="1" ht="15.75" x14ac:dyDescent="0.25"/>
    <row r="4697" customFormat="1" ht="15.75" x14ac:dyDescent="0.25"/>
    <row r="4698" customFormat="1" ht="15.75" x14ac:dyDescent="0.25"/>
    <row r="4699" customFormat="1" ht="15.75" x14ac:dyDescent="0.25"/>
    <row r="4700" customFormat="1" ht="15.75" x14ac:dyDescent="0.25"/>
    <row r="4701" customFormat="1" ht="15.75" x14ac:dyDescent="0.25"/>
    <row r="4702" customFormat="1" ht="15.75" x14ac:dyDescent="0.25"/>
    <row r="4703" customFormat="1" ht="15.75" x14ac:dyDescent="0.25"/>
    <row r="4704" customFormat="1" ht="15.75" x14ac:dyDescent="0.25"/>
    <row r="4705" customFormat="1" ht="15.75" x14ac:dyDescent="0.25"/>
    <row r="4706" customFormat="1" ht="15.75" x14ac:dyDescent="0.25"/>
    <row r="4707" customFormat="1" ht="15.75" x14ac:dyDescent="0.25"/>
    <row r="4708" customFormat="1" ht="15.75" x14ac:dyDescent="0.25"/>
    <row r="4709" customFormat="1" ht="15.75" x14ac:dyDescent="0.25"/>
    <row r="4710" customFormat="1" ht="15.75" x14ac:dyDescent="0.25"/>
    <row r="4711" customFormat="1" ht="15.75" x14ac:dyDescent="0.25"/>
    <row r="4712" customFormat="1" ht="15.75" x14ac:dyDescent="0.25"/>
    <row r="4713" customFormat="1" ht="15.75" x14ac:dyDescent="0.25"/>
    <row r="4714" customFormat="1" ht="15.75" x14ac:dyDescent="0.25"/>
    <row r="4715" customFormat="1" ht="15.75" x14ac:dyDescent="0.25"/>
    <row r="4716" customFormat="1" ht="15.75" x14ac:dyDescent="0.25"/>
    <row r="4717" customFormat="1" ht="15.75" x14ac:dyDescent="0.25"/>
    <row r="4718" customFormat="1" ht="15.75" x14ac:dyDescent="0.25"/>
    <row r="4719" customFormat="1" ht="15.75" x14ac:dyDescent="0.25"/>
    <row r="4720" customFormat="1" ht="15.75" x14ac:dyDescent="0.25"/>
    <row r="4721" customFormat="1" ht="15.75" x14ac:dyDescent="0.25"/>
    <row r="4722" customFormat="1" ht="15.75" x14ac:dyDescent="0.25"/>
    <row r="4723" customFormat="1" ht="15.75" x14ac:dyDescent="0.25"/>
    <row r="4724" customFormat="1" ht="15.75" x14ac:dyDescent="0.25"/>
    <row r="4725" customFormat="1" ht="15.75" x14ac:dyDescent="0.25"/>
    <row r="4726" customFormat="1" ht="15.75" x14ac:dyDescent="0.25"/>
    <row r="4727" customFormat="1" ht="15.75" x14ac:dyDescent="0.25"/>
    <row r="4728" customFormat="1" ht="15.75" x14ac:dyDescent="0.25"/>
    <row r="4729" customFormat="1" ht="15.75" x14ac:dyDescent="0.25"/>
    <row r="4730" customFormat="1" ht="15.75" x14ac:dyDescent="0.25"/>
    <row r="4731" customFormat="1" ht="15.75" x14ac:dyDescent="0.25"/>
    <row r="4732" customFormat="1" ht="15.75" x14ac:dyDescent="0.25"/>
    <row r="4733" customFormat="1" ht="15.75" x14ac:dyDescent="0.25"/>
    <row r="4734" customFormat="1" ht="15.75" x14ac:dyDescent="0.25"/>
    <row r="4735" customFormat="1" ht="15.75" x14ac:dyDescent="0.25"/>
    <row r="4736" customFormat="1" ht="15.75" x14ac:dyDescent="0.25"/>
    <row r="4737" customFormat="1" ht="15.75" x14ac:dyDescent="0.25"/>
    <row r="4738" customFormat="1" ht="15.75" x14ac:dyDescent="0.25"/>
    <row r="4739" customFormat="1" ht="15.75" x14ac:dyDescent="0.25"/>
    <row r="4740" customFormat="1" ht="15.75" x14ac:dyDescent="0.25"/>
    <row r="4741" customFormat="1" ht="15.75" x14ac:dyDescent="0.25"/>
    <row r="4742" customFormat="1" ht="15.75" x14ac:dyDescent="0.25"/>
    <row r="4743" customFormat="1" ht="15.75" x14ac:dyDescent="0.25"/>
    <row r="4744" customFormat="1" ht="15.75" x14ac:dyDescent="0.25"/>
    <row r="4745" customFormat="1" ht="15.75" x14ac:dyDescent="0.25"/>
    <row r="4746" customFormat="1" ht="15.75" x14ac:dyDescent="0.25"/>
    <row r="4747" customFormat="1" ht="15.75" x14ac:dyDescent="0.25"/>
    <row r="4748" customFormat="1" ht="15.75" x14ac:dyDescent="0.25"/>
    <row r="4749" customFormat="1" ht="15.75" x14ac:dyDescent="0.25"/>
    <row r="4750" customFormat="1" ht="15.75" x14ac:dyDescent="0.25"/>
    <row r="4751" customFormat="1" ht="15.75" x14ac:dyDescent="0.25"/>
    <row r="4752" customFormat="1" ht="15.75" x14ac:dyDescent="0.25"/>
    <row r="4753" customFormat="1" ht="15.75" x14ac:dyDescent="0.25"/>
    <row r="4754" customFormat="1" ht="15.75" x14ac:dyDescent="0.25"/>
    <row r="4755" customFormat="1" ht="15.75" x14ac:dyDescent="0.25"/>
    <row r="4756" customFormat="1" ht="15.75" x14ac:dyDescent="0.25"/>
    <row r="4757" customFormat="1" ht="15.75" x14ac:dyDescent="0.25"/>
    <row r="4758" customFormat="1" ht="15.75" x14ac:dyDescent="0.25"/>
    <row r="4759" customFormat="1" ht="15.75" x14ac:dyDescent="0.25"/>
    <row r="4760" customFormat="1" ht="15.75" x14ac:dyDescent="0.25"/>
    <row r="4761" customFormat="1" ht="15.75" x14ac:dyDescent="0.25"/>
    <row r="4762" customFormat="1" ht="15.75" x14ac:dyDescent="0.25"/>
    <row r="4763" customFormat="1" ht="15.75" x14ac:dyDescent="0.25"/>
    <row r="4764" customFormat="1" ht="15.75" x14ac:dyDescent="0.25"/>
    <row r="4765" customFormat="1" ht="15.75" x14ac:dyDescent="0.25"/>
    <row r="4766" customFormat="1" ht="15.75" x14ac:dyDescent="0.25"/>
    <row r="4767" customFormat="1" ht="15.75" x14ac:dyDescent="0.25"/>
    <row r="4768" customFormat="1" ht="15.75" x14ac:dyDescent="0.25"/>
    <row r="4769" customFormat="1" ht="15.75" x14ac:dyDescent="0.25"/>
    <row r="4770" customFormat="1" ht="15.75" x14ac:dyDescent="0.25"/>
    <row r="4771" customFormat="1" ht="15.75" x14ac:dyDescent="0.25"/>
    <row r="4772" customFormat="1" ht="15.75" x14ac:dyDescent="0.25"/>
    <row r="4773" customFormat="1" ht="15.75" x14ac:dyDescent="0.25"/>
    <row r="4774" customFormat="1" ht="15.75" x14ac:dyDescent="0.25"/>
    <row r="4775" customFormat="1" ht="15.75" x14ac:dyDescent="0.25"/>
    <row r="4776" customFormat="1" ht="15.75" x14ac:dyDescent="0.25"/>
    <row r="4777" customFormat="1" ht="15.75" x14ac:dyDescent="0.25"/>
    <row r="4778" customFormat="1" ht="15.75" x14ac:dyDescent="0.25"/>
    <row r="4779" customFormat="1" ht="15.75" x14ac:dyDescent="0.25"/>
    <row r="4780" customFormat="1" ht="15.75" x14ac:dyDescent="0.25"/>
    <row r="4781" customFormat="1" ht="15.75" x14ac:dyDescent="0.25"/>
    <row r="4782" customFormat="1" ht="15.75" x14ac:dyDescent="0.25"/>
    <row r="4783" customFormat="1" ht="15.75" x14ac:dyDescent="0.25"/>
    <row r="4784" customFormat="1" ht="15.75" x14ac:dyDescent="0.25"/>
    <row r="4785" customFormat="1" ht="15.75" x14ac:dyDescent="0.25"/>
    <row r="4786" customFormat="1" ht="15.75" x14ac:dyDescent="0.25"/>
    <row r="4787" customFormat="1" ht="15.75" x14ac:dyDescent="0.25"/>
    <row r="4788" customFormat="1" ht="15.75" x14ac:dyDescent="0.25"/>
    <row r="4789" customFormat="1" ht="15.75" x14ac:dyDescent="0.25"/>
    <row r="4790" customFormat="1" ht="15.75" x14ac:dyDescent="0.25"/>
    <row r="4791" customFormat="1" ht="15.75" x14ac:dyDescent="0.25"/>
    <row r="4792" customFormat="1" ht="15.75" x14ac:dyDescent="0.25"/>
    <row r="4793" customFormat="1" ht="15.75" x14ac:dyDescent="0.25"/>
    <row r="4794" customFormat="1" ht="15.75" x14ac:dyDescent="0.25"/>
    <row r="4795" customFormat="1" ht="15.75" x14ac:dyDescent="0.25"/>
    <row r="4796" customFormat="1" ht="15.75" x14ac:dyDescent="0.25"/>
    <row r="4797" customFormat="1" ht="15.75" x14ac:dyDescent="0.25"/>
    <row r="4798" customFormat="1" ht="15.75" x14ac:dyDescent="0.25"/>
    <row r="4799" customFormat="1" ht="15.75" x14ac:dyDescent="0.25"/>
    <row r="4800" customFormat="1" ht="15.75" x14ac:dyDescent="0.25"/>
    <row r="4801" customFormat="1" ht="15.75" x14ac:dyDescent="0.25"/>
    <row r="4802" customFormat="1" ht="15.75" x14ac:dyDescent="0.25"/>
    <row r="4803" customFormat="1" ht="15.75" x14ac:dyDescent="0.25"/>
    <row r="4804" customFormat="1" ht="15.75" x14ac:dyDescent="0.25"/>
    <row r="4805" customFormat="1" ht="15.75" x14ac:dyDescent="0.25"/>
    <row r="4806" customFormat="1" ht="15.75" x14ac:dyDescent="0.25"/>
    <row r="4807" customFormat="1" ht="15.75" x14ac:dyDescent="0.25"/>
    <row r="4808" customFormat="1" ht="15.75" x14ac:dyDescent="0.25"/>
    <row r="4809" customFormat="1" ht="15.75" x14ac:dyDescent="0.25"/>
    <row r="4810" customFormat="1" ht="15.75" x14ac:dyDescent="0.25"/>
    <row r="4811" customFormat="1" ht="15.75" x14ac:dyDescent="0.25"/>
    <row r="4812" customFormat="1" ht="15.75" x14ac:dyDescent="0.25"/>
    <row r="4813" customFormat="1" ht="15.75" x14ac:dyDescent="0.25"/>
    <row r="4814" customFormat="1" ht="15.75" x14ac:dyDescent="0.25"/>
    <row r="4815" customFormat="1" ht="15.75" x14ac:dyDescent="0.25"/>
    <row r="4816" customFormat="1" ht="15.75" x14ac:dyDescent="0.25"/>
    <row r="4817" customFormat="1" ht="15.75" x14ac:dyDescent="0.25"/>
    <row r="4818" customFormat="1" ht="15.75" x14ac:dyDescent="0.25"/>
    <row r="4819" customFormat="1" ht="15.75" x14ac:dyDescent="0.25"/>
    <row r="4820" customFormat="1" ht="15.75" x14ac:dyDescent="0.25"/>
    <row r="4821" customFormat="1" ht="15.75" x14ac:dyDescent="0.25"/>
    <row r="4822" customFormat="1" ht="15.75" x14ac:dyDescent="0.25"/>
    <row r="4823" customFormat="1" ht="15.75" x14ac:dyDescent="0.25"/>
    <row r="4824" customFormat="1" ht="15.75" x14ac:dyDescent="0.25"/>
    <row r="4825" customFormat="1" ht="15.75" x14ac:dyDescent="0.25"/>
    <row r="4826" customFormat="1" ht="15.75" x14ac:dyDescent="0.25"/>
    <row r="4827" customFormat="1" ht="15.75" x14ac:dyDescent="0.25"/>
    <row r="4828" customFormat="1" ht="15.75" x14ac:dyDescent="0.25"/>
    <row r="4829" customFormat="1" ht="15.75" x14ac:dyDescent="0.25"/>
    <row r="4830" customFormat="1" ht="15.75" x14ac:dyDescent="0.25"/>
    <row r="4831" customFormat="1" ht="15.75" x14ac:dyDescent="0.25"/>
    <row r="4832" customFormat="1" ht="15.75" x14ac:dyDescent="0.25"/>
    <row r="4833" customFormat="1" ht="15.75" x14ac:dyDescent="0.25"/>
    <row r="4834" customFormat="1" ht="15.75" x14ac:dyDescent="0.25"/>
    <row r="4835" customFormat="1" ht="15.75" x14ac:dyDescent="0.25"/>
    <row r="4836" customFormat="1" ht="15.75" x14ac:dyDescent="0.25"/>
    <row r="4837" customFormat="1" ht="15.75" x14ac:dyDescent="0.25"/>
    <row r="4838" customFormat="1" ht="15.75" x14ac:dyDescent="0.25"/>
    <row r="4839" customFormat="1" ht="15.75" x14ac:dyDescent="0.25"/>
    <row r="4840" customFormat="1" ht="15.75" x14ac:dyDescent="0.25"/>
    <row r="4841" customFormat="1" ht="15.75" x14ac:dyDescent="0.25"/>
    <row r="4842" customFormat="1" ht="15.75" x14ac:dyDescent="0.25"/>
    <row r="4843" customFormat="1" ht="15.75" x14ac:dyDescent="0.25"/>
    <row r="4844" customFormat="1" ht="15.75" x14ac:dyDescent="0.25"/>
    <row r="4845" customFormat="1" ht="15.75" x14ac:dyDescent="0.25"/>
    <row r="4846" customFormat="1" ht="15.75" x14ac:dyDescent="0.25"/>
    <row r="4847" customFormat="1" ht="15.75" x14ac:dyDescent="0.25"/>
    <row r="4848" customFormat="1" ht="15.75" x14ac:dyDescent="0.25"/>
    <row r="4849" customFormat="1" ht="15.75" x14ac:dyDescent="0.25"/>
    <row r="4850" customFormat="1" ht="15.75" x14ac:dyDescent="0.25"/>
    <row r="4851" customFormat="1" ht="15.75" x14ac:dyDescent="0.25"/>
    <row r="4852" customFormat="1" ht="15.75" x14ac:dyDescent="0.25"/>
    <row r="4853" customFormat="1" ht="15.75" x14ac:dyDescent="0.25"/>
    <row r="4854" customFormat="1" ht="15.75" x14ac:dyDescent="0.25"/>
    <row r="4855" customFormat="1" ht="15.75" x14ac:dyDescent="0.25"/>
    <row r="4856" customFormat="1" ht="15.75" x14ac:dyDescent="0.25"/>
    <row r="4857" customFormat="1" ht="15.75" x14ac:dyDescent="0.25"/>
    <row r="4858" customFormat="1" ht="15.75" x14ac:dyDescent="0.25"/>
    <row r="4859" customFormat="1" ht="15.75" x14ac:dyDescent="0.25"/>
    <row r="4860" customFormat="1" ht="15.75" x14ac:dyDescent="0.25"/>
    <row r="4861" customFormat="1" ht="15.75" x14ac:dyDescent="0.25"/>
    <row r="4862" customFormat="1" ht="15.75" x14ac:dyDescent="0.25"/>
    <row r="4863" customFormat="1" ht="15.75" x14ac:dyDescent="0.25"/>
    <row r="4864" customFormat="1" ht="15.75" x14ac:dyDescent="0.25"/>
    <row r="4865" customFormat="1" ht="15.75" x14ac:dyDescent="0.25"/>
    <row r="4866" customFormat="1" ht="15.75" x14ac:dyDescent="0.25"/>
    <row r="4867" customFormat="1" ht="15.75" x14ac:dyDescent="0.25"/>
    <row r="4868" customFormat="1" ht="15.75" x14ac:dyDescent="0.25"/>
    <row r="4869" customFormat="1" ht="15.75" x14ac:dyDescent="0.25"/>
    <row r="4870" customFormat="1" ht="15.75" x14ac:dyDescent="0.25"/>
    <row r="4871" customFormat="1" ht="15.75" x14ac:dyDescent="0.25"/>
    <row r="4872" customFormat="1" ht="15.75" x14ac:dyDescent="0.25"/>
    <row r="4873" customFormat="1" ht="15.75" x14ac:dyDescent="0.25"/>
    <row r="4874" customFormat="1" ht="15.75" x14ac:dyDescent="0.25"/>
    <row r="4875" customFormat="1" ht="15.75" x14ac:dyDescent="0.25"/>
    <row r="4876" customFormat="1" ht="15.75" x14ac:dyDescent="0.25"/>
    <row r="4877" customFormat="1" ht="15.75" x14ac:dyDescent="0.25"/>
    <row r="4878" customFormat="1" ht="15.75" x14ac:dyDescent="0.25"/>
    <row r="4879" customFormat="1" ht="15.75" x14ac:dyDescent="0.25"/>
    <row r="4880" customFormat="1" ht="15.75" x14ac:dyDescent="0.25"/>
    <row r="4881" customFormat="1" ht="15.75" x14ac:dyDescent="0.25"/>
    <row r="4882" customFormat="1" ht="15.75" x14ac:dyDescent="0.25"/>
    <row r="4883" customFormat="1" ht="15.75" x14ac:dyDescent="0.25"/>
    <row r="4884" customFormat="1" ht="15.75" x14ac:dyDescent="0.25"/>
    <row r="4885" customFormat="1" ht="15.75" x14ac:dyDescent="0.25"/>
    <row r="4886" customFormat="1" ht="15.75" x14ac:dyDescent="0.25"/>
    <row r="4887" customFormat="1" ht="15.75" x14ac:dyDescent="0.25"/>
    <row r="4888" customFormat="1" ht="15.75" x14ac:dyDescent="0.25"/>
    <row r="4889" customFormat="1" ht="15.75" x14ac:dyDescent="0.25"/>
    <row r="4890" customFormat="1" ht="15.75" x14ac:dyDescent="0.25"/>
    <row r="4891" customFormat="1" ht="15.75" x14ac:dyDescent="0.25"/>
    <row r="4892" customFormat="1" ht="15.75" x14ac:dyDescent="0.25"/>
    <row r="4893" customFormat="1" ht="15.75" x14ac:dyDescent="0.25"/>
    <row r="4894" customFormat="1" ht="15.75" x14ac:dyDescent="0.25"/>
    <row r="4895" customFormat="1" ht="15.75" x14ac:dyDescent="0.25"/>
    <row r="4896" customFormat="1" ht="15.75" x14ac:dyDescent="0.25"/>
    <row r="4897" customFormat="1" ht="15.75" x14ac:dyDescent="0.25"/>
    <row r="4898" customFormat="1" ht="15.75" x14ac:dyDescent="0.25"/>
    <row r="4899" customFormat="1" ht="15.75" x14ac:dyDescent="0.25"/>
    <row r="4900" customFormat="1" ht="15.75" x14ac:dyDescent="0.25"/>
    <row r="4901" customFormat="1" ht="15.75" x14ac:dyDescent="0.25"/>
    <row r="4902" customFormat="1" ht="15.75" x14ac:dyDescent="0.25"/>
    <row r="4903" customFormat="1" ht="15.75" x14ac:dyDescent="0.25"/>
    <row r="4904" customFormat="1" ht="15.75" x14ac:dyDescent="0.25"/>
    <row r="4905" customFormat="1" ht="15.75" x14ac:dyDescent="0.25"/>
    <row r="4906" customFormat="1" ht="15.75" x14ac:dyDescent="0.25"/>
    <row r="4907" customFormat="1" ht="15.75" x14ac:dyDescent="0.25"/>
    <row r="4908" customFormat="1" ht="15.75" x14ac:dyDescent="0.25"/>
    <row r="4909" customFormat="1" ht="15.75" x14ac:dyDescent="0.25"/>
    <row r="4910" customFormat="1" ht="15.75" x14ac:dyDescent="0.25"/>
    <row r="4911" customFormat="1" ht="15.75" x14ac:dyDescent="0.25"/>
    <row r="4912" customFormat="1" ht="15.75" x14ac:dyDescent="0.25"/>
    <row r="4913" customFormat="1" ht="15.75" x14ac:dyDescent="0.25"/>
    <row r="4914" customFormat="1" ht="15.75" x14ac:dyDescent="0.25"/>
    <row r="4915" customFormat="1" ht="15.75" x14ac:dyDescent="0.25"/>
    <row r="4916" customFormat="1" ht="15.75" x14ac:dyDescent="0.25"/>
    <row r="4917" customFormat="1" ht="15.75" x14ac:dyDescent="0.25"/>
    <row r="4918" customFormat="1" ht="15.75" x14ac:dyDescent="0.25"/>
    <row r="4919" customFormat="1" ht="15.75" x14ac:dyDescent="0.25"/>
    <row r="4920" customFormat="1" ht="15.75" x14ac:dyDescent="0.25"/>
    <row r="4921" customFormat="1" ht="15.75" x14ac:dyDescent="0.25"/>
    <row r="4922" customFormat="1" ht="15.75" x14ac:dyDescent="0.25"/>
    <row r="4923" customFormat="1" ht="15.75" x14ac:dyDescent="0.25"/>
    <row r="4924" customFormat="1" ht="15.75" x14ac:dyDescent="0.25"/>
    <row r="4925" customFormat="1" ht="15.75" x14ac:dyDescent="0.25"/>
    <row r="4926" customFormat="1" ht="15.75" x14ac:dyDescent="0.25"/>
    <row r="4927" customFormat="1" ht="15.75" x14ac:dyDescent="0.25"/>
    <row r="4928" customFormat="1" ht="15.75" x14ac:dyDescent="0.25"/>
    <row r="4929" customFormat="1" ht="15.75" x14ac:dyDescent="0.25"/>
    <row r="4930" customFormat="1" ht="15.75" x14ac:dyDescent="0.25"/>
    <row r="4931" customFormat="1" ht="15.75" x14ac:dyDescent="0.25"/>
    <row r="4932" customFormat="1" ht="15.75" x14ac:dyDescent="0.25"/>
    <row r="4933" customFormat="1" ht="15.75" x14ac:dyDescent="0.25"/>
    <row r="4934" customFormat="1" ht="15.75" x14ac:dyDescent="0.25"/>
    <row r="4935" customFormat="1" ht="15.75" x14ac:dyDescent="0.25"/>
    <row r="4936" customFormat="1" ht="15.75" x14ac:dyDescent="0.25"/>
    <row r="4937" customFormat="1" ht="15.75" x14ac:dyDescent="0.25"/>
    <row r="4938" customFormat="1" ht="15.75" x14ac:dyDescent="0.25"/>
    <row r="4939" customFormat="1" ht="15.75" x14ac:dyDescent="0.25"/>
    <row r="4940" customFormat="1" ht="15.75" x14ac:dyDescent="0.25"/>
    <row r="4941" customFormat="1" ht="15.75" x14ac:dyDescent="0.25"/>
    <row r="4942" customFormat="1" ht="15.75" x14ac:dyDescent="0.25"/>
    <row r="4943" customFormat="1" ht="15.75" x14ac:dyDescent="0.25"/>
    <row r="4944" customFormat="1" ht="15.75" x14ac:dyDescent="0.25"/>
    <row r="4945" customFormat="1" ht="15.75" x14ac:dyDescent="0.25"/>
    <row r="4946" customFormat="1" ht="15.75" x14ac:dyDescent="0.25"/>
    <row r="4947" customFormat="1" ht="15.75" x14ac:dyDescent="0.25"/>
    <row r="4948" customFormat="1" ht="15.75" x14ac:dyDescent="0.25"/>
    <row r="4949" customFormat="1" ht="15.75" x14ac:dyDescent="0.25"/>
    <row r="4950" customFormat="1" ht="15.75" x14ac:dyDescent="0.25"/>
    <row r="4951" customFormat="1" ht="15.75" x14ac:dyDescent="0.25"/>
    <row r="4952" customFormat="1" ht="15.75" x14ac:dyDescent="0.25"/>
    <row r="4953" customFormat="1" ht="15.75" x14ac:dyDescent="0.25"/>
    <row r="4954" customFormat="1" ht="15.75" x14ac:dyDescent="0.25"/>
    <row r="4955" customFormat="1" ht="15.75" x14ac:dyDescent="0.25"/>
    <row r="4956" customFormat="1" ht="15.75" x14ac:dyDescent="0.25"/>
    <row r="4957" customFormat="1" ht="15.75" x14ac:dyDescent="0.25"/>
    <row r="4958" customFormat="1" ht="15.75" x14ac:dyDescent="0.25"/>
    <row r="4959" customFormat="1" ht="15.75" x14ac:dyDescent="0.25"/>
    <row r="4960" customFormat="1" ht="15.75" x14ac:dyDescent="0.25"/>
    <row r="4961" customFormat="1" ht="15.75" x14ac:dyDescent="0.25"/>
    <row r="4962" customFormat="1" ht="15.75" x14ac:dyDescent="0.25"/>
    <row r="4963" customFormat="1" ht="15.75" x14ac:dyDescent="0.25"/>
    <row r="4964" customFormat="1" ht="15.75" x14ac:dyDescent="0.25"/>
    <row r="4965" customFormat="1" ht="15.75" x14ac:dyDescent="0.25"/>
    <row r="4966" customFormat="1" ht="15.75" x14ac:dyDescent="0.25"/>
    <row r="4967" customFormat="1" ht="15.75" x14ac:dyDescent="0.25"/>
    <row r="4968" customFormat="1" ht="15.75" x14ac:dyDescent="0.25"/>
    <row r="4969" customFormat="1" ht="15.75" x14ac:dyDescent="0.25"/>
    <row r="4970" customFormat="1" ht="15.75" x14ac:dyDescent="0.25"/>
    <row r="4971" customFormat="1" ht="15.75" x14ac:dyDescent="0.25"/>
    <row r="4972" customFormat="1" ht="15.75" x14ac:dyDescent="0.25"/>
    <row r="4973" customFormat="1" ht="15.75" x14ac:dyDescent="0.25"/>
    <row r="4974" customFormat="1" ht="15.75" x14ac:dyDescent="0.25"/>
    <row r="4975" customFormat="1" ht="15.75" x14ac:dyDescent="0.25"/>
    <row r="4976" customFormat="1" ht="15.75" x14ac:dyDescent="0.25"/>
    <row r="4977" customFormat="1" ht="15.75" x14ac:dyDescent="0.25"/>
    <row r="4978" customFormat="1" ht="15.75" x14ac:dyDescent="0.25"/>
    <row r="4979" customFormat="1" ht="15.75" x14ac:dyDescent="0.25"/>
    <row r="4980" customFormat="1" ht="15.75" x14ac:dyDescent="0.25"/>
    <row r="4981" customFormat="1" ht="15.75" x14ac:dyDescent="0.25"/>
    <row r="4982" customFormat="1" ht="15.75" x14ac:dyDescent="0.25"/>
    <row r="4983" customFormat="1" ht="15.75" x14ac:dyDescent="0.25"/>
    <row r="4984" customFormat="1" ht="15.75" x14ac:dyDescent="0.25"/>
    <row r="4985" customFormat="1" ht="15.75" x14ac:dyDescent="0.25"/>
    <row r="4986" customFormat="1" ht="15.75" x14ac:dyDescent="0.25"/>
    <row r="4987" customFormat="1" ht="15.75" x14ac:dyDescent="0.25"/>
    <row r="4988" customFormat="1" ht="15.75" x14ac:dyDescent="0.25"/>
    <row r="4989" customFormat="1" ht="15.75" x14ac:dyDescent="0.25"/>
    <row r="4990" customFormat="1" ht="15.75" x14ac:dyDescent="0.25"/>
    <row r="4991" customFormat="1" ht="15.75" x14ac:dyDescent="0.25"/>
    <row r="4992" customFormat="1" ht="15.75" x14ac:dyDescent="0.25"/>
    <row r="4993" customFormat="1" ht="15.75" x14ac:dyDescent="0.25"/>
    <row r="4994" customFormat="1" ht="15.75" x14ac:dyDescent="0.25"/>
    <row r="4995" customFormat="1" ht="15.75" x14ac:dyDescent="0.25"/>
    <row r="4996" customFormat="1" ht="15.75" x14ac:dyDescent="0.25"/>
    <row r="4997" customFormat="1" ht="15.75" x14ac:dyDescent="0.25"/>
    <row r="4998" customFormat="1" ht="15.75" x14ac:dyDescent="0.25"/>
    <row r="4999" customFormat="1" ht="15.75" x14ac:dyDescent="0.25"/>
    <row r="5000" customFormat="1" ht="15.75" x14ac:dyDescent="0.25"/>
    <row r="5001" customFormat="1" ht="15.75" x14ac:dyDescent="0.25"/>
    <row r="5002" customFormat="1" ht="15.75" x14ac:dyDescent="0.25"/>
    <row r="5003" customFormat="1" ht="15.75" x14ac:dyDescent="0.25"/>
    <row r="5004" customFormat="1" ht="15.75" x14ac:dyDescent="0.25"/>
    <row r="5005" customFormat="1" ht="15.75" x14ac:dyDescent="0.25"/>
    <row r="5006" customFormat="1" ht="15.75" x14ac:dyDescent="0.25"/>
    <row r="5007" customFormat="1" ht="15.75" x14ac:dyDescent="0.25"/>
    <row r="5008" customFormat="1" ht="15.75" x14ac:dyDescent="0.25"/>
    <row r="5009" customFormat="1" ht="15.75" x14ac:dyDescent="0.25"/>
    <row r="5010" customFormat="1" ht="15.75" x14ac:dyDescent="0.25"/>
    <row r="5011" customFormat="1" ht="15.75" x14ac:dyDescent="0.25"/>
    <row r="5012" customFormat="1" ht="15.75" x14ac:dyDescent="0.25"/>
    <row r="5013" customFormat="1" ht="15.75" x14ac:dyDescent="0.25"/>
    <row r="5014" customFormat="1" ht="15.75" x14ac:dyDescent="0.25"/>
    <row r="5015" customFormat="1" ht="15.75" x14ac:dyDescent="0.25"/>
    <row r="5016" customFormat="1" ht="15.75" x14ac:dyDescent="0.25"/>
    <row r="5017" customFormat="1" ht="15.75" x14ac:dyDescent="0.25"/>
    <row r="5018" customFormat="1" ht="15.75" x14ac:dyDescent="0.25"/>
    <row r="5019" customFormat="1" ht="15.75" x14ac:dyDescent="0.25"/>
    <row r="5020" customFormat="1" ht="15.75" x14ac:dyDescent="0.25"/>
    <row r="5021" customFormat="1" ht="15.75" x14ac:dyDescent="0.25"/>
    <row r="5022" customFormat="1" ht="15.75" x14ac:dyDescent="0.25"/>
    <row r="5023" customFormat="1" ht="15.75" x14ac:dyDescent="0.25"/>
    <row r="5024" customFormat="1" ht="15.75" x14ac:dyDescent="0.25"/>
    <row r="5025" customFormat="1" ht="15.75" x14ac:dyDescent="0.25"/>
    <row r="5026" customFormat="1" ht="15.75" x14ac:dyDescent="0.25"/>
    <row r="5027" customFormat="1" ht="15.75" x14ac:dyDescent="0.25"/>
    <row r="5028" customFormat="1" ht="15.75" x14ac:dyDescent="0.25"/>
    <row r="5029" customFormat="1" ht="15.75" x14ac:dyDescent="0.25"/>
    <row r="5030" customFormat="1" ht="15.75" x14ac:dyDescent="0.25"/>
    <row r="5031" customFormat="1" ht="15.75" x14ac:dyDescent="0.25"/>
    <row r="5032" customFormat="1" ht="15.75" x14ac:dyDescent="0.25"/>
    <row r="5033" customFormat="1" ht="15.75" x14ac:dyDescent="0.25"/>
    <row r="5034" customFormat="1" ht="15.75" x14ac:dyDescent="0.25"/>
    <row r="5035" customFormat="1" ht="15.75" x14ac:dyDescent="0.25"/>
    <row r="5036" customFormat="1" ht="15.75" x14ac:dyDescent="0.25"/>
    <row r="5037" customFormat="1" ht="15.75" x14ac:dyDescent="0.25"/>
    <row r="5038" customFormat="1" ht="15.75" x14ac:dyDescent="0.25"/>
    <row r="5039" customFormat="1" ht="15.75" x14ac:dyDescent="0.25"/>
    <row r="5040" customFormat="1" ht="15.75" x14ac:dyDescent="0.25"/>
    <row r="5041" customFormat="1" ht="15.75" x14ac:dyDescent="0.25"/>
    <row r="5042" customFormat="1" ht="15.75" x14ac:dyDescent="0.25"/>
    <row r="5043" customFormat="1" ht="15.75" x14ac:dyDescent="0.25"/>
    <row r="5044" customFormat="1" ht="15.75" x14ac:dyDescent="0.25"/>
    <row r="5045" customFormat="1" ht="15.75" x14ac:dyDescent="0.25"/>
    <row r="5046" customFormat="1" ht="15.75" x14ac:dyDescent="0.25"/>
    <row r="5047" customFormat="1" ht="15.75" x14ac:dyDescent="0.25"/>
    <row r="5048" customFormat="1" ht="15.75" x14ac:dyDescent="0.25"/>
    <row r="5049" customFormat="1" ht="15.75" x14ac:dyDescent="0.25"/>
    <row r="5050" customFormat="1" ht="15.75" x14ac:dyDescent="0.25"/>
    <row r="5051" customFormat="1" ht="15.75" x14ac:dyDescent="0.25"/>
    <row r="5052" customFormat="1" ht="15.75" x14ac:dyDescent="0.25"/>
    <row r="5053" customFormat="1" ht="15.75" x14ac:dyDescent="0.25"/>
    <row r="5054" customFormat="1" ht="15.75" x14ac:dyDescent="0.25"/>
    <row r="5055" customFormat="1" ht="15.75" x14ac:dyDescent="0.25"/>
    <row r="5056" customFormat="1" ht="15.75" x14ac:dyDescent="0.25"/>
    <row r="5057" customFormat="1" ht="15.75" x14ac:dyDescent="0.25"/>
    <row r="5058" customFormat="1" ht="15.75" x14ac:dyDescent="0.25"/>
    <row r="5059" customFormat="1" ht="15.75" x14ac:dyDescent="0.25"/>
    <row r="5060" customFormat="1" ht="15.75" x14ac:dyDescent="0.25"/>
    <row r="5061" customFormat="1" ht="15.75" x14ac:dyDescent="0.25"/>
    <row r="5062" customFormat="1" ht="15.75" x14ac:dyDescent="0.25"/>
    <row r="5063" customFormat="1" ht="15.75" x14ac:dyDescent="0.25"/>
    <row r="5064" customFormat="1" ht="15.75" x14ac:dyDescent="0.25"/>
    <row r="5065" customFormat="1" ht="15.75" x14ac:dyDescent="0.25"/>
    <row r="5066" customFormat="1" ht="15.75" x14ac:dyDescent="0.25"/>
    <row r="5067" customFormat="1" ht="15.75" x14ac:dyDescent="0.25"/>
    <row r="5068" customFormat="1" ht="15.75" x14ac:dyDescent="0.25"/>
    <row r="5069" customFormat="1" ht="15.75" x14ac:dyDescent="0.25"/>
    <row r="5070" customFormat="1" ht="15.75" x14ac:dyDescent="0.25"/>
    <row r="5071" customFormat="1" ht="15.75" x14ac:dyDescent="0.25"/>
    <row r="5072" customFormat="1" ht="15.75" x14ac:dyDescent="0.25"/>
    <row r="5073" customFormat="1" ht="15.75" x14ac:dyDescent="0.25"/>
    <row r="5074" customFormat="1" ht="15.75" x14ac:dyDescent="0.25"/>
    <row r="5075" customFormat="1" ht="15.75" x14ac:dyDescent="0.25"/>
    <row r="5076" customFormat="1" ht="15.75" x14ac:dyDescent="0.25"/>
    <row r="5077" customFormat="1" ht="15.75" x14ac:dyDescent="0.25"/>
    <row r="5078" customFormat="1" ht="15.75" x14ac:dyDescent="0.25"/>
    <row r="5079" customFormat="1" ht="15.75" x14ac:dyDescent="0.25"/>
    <row r="5080" customFormat="1" ht="15.75" x14ac:dyDescent="0.25"/>
    <row r="5081" customFormat="1" ht="15.75" x14ac:dyDescent="0.25"/>
    <row r="5082" customFormat="1" ht="15.75" x14ac:dyDescent="0.25"/>
    <row r="5083" customFormat="1" ht="15.75" x14ac:dyDescent="0.25"/>
    <row r="5084" customFormat="1" ht="15.75" x14ac:dyDescent="0.25"/>
    <row r="5085" customFormat="1" ht="15.75" x14ac:dyDescent="0.25"/>
    <row r="5086" customFormat="1" ht="15.75" x14ac:dyDescent="0.25"/>
    <row r="5087" customFormat="1" ht="15.75" x14ac:dyDescent="0.25"/>
    <row r="5088" customFormat="1" ht="15.75" x14ac:dyDescent="0.25"/>
    <row r="5089" customFormat="1" ht="15.75" x14ac:dyDescent="0.25"/>
    <row r="5090" customFormat="1" ht="15.75" x14ac:dyDescent="0.25"/>
    <row r="5091" customFormat="1" ht="15.75" x14ac:dyDescent="0.25"/>
    <row r="5092" customFormat="1" ht="15.75" x14ac:dyDescent="0.25"/>
    <row r="5093" customFormat="1" ht="15.75" x14ac:dyDescent="0.25"/>
    <row r="5094" customFormat="1" ht="15.75" x14ac:dyDescent="0.25"/>
    <row r="5095" customFormat="1" ht="15.75" x14ac:dyDescent="0.25"/>
    <row r="5096" customFormat="1" ht="15.75" x14ac:dyDescent="0.25"/>
    <row r="5097" customFormat="1" ht="15.75" x14ac:dyDescent="0.25"/>
    <row r="5098" customFormat="1" ht="15.75" x14ac:dyDescent="0.25"/>
    <row r="5099" customFormat="1" ht="15.75" x14ac:dyDescent="0.25"/>
    <row r="5100" customFormat="1" ht="15.75" x14ac:dyDescent="0.25"/>
    <row r="5101" customFormat="1" ht="15.75" x14ac:dyDescent="0.25"/>
    <row r="5102" customFormat="1" ht="15.75" x14ac:dyDescent="0.25"/>
    <row r="5103" customFormat="1" ht="15.75" x14ac:dyDescent="0.25"/>
    <row r="5104" customFormat="1" ht="15.75" x14ac:dyDescent="0.25"/>
    <row r="5105" customFormat="1" ht="15.75" x14ac:dyDescent="0.25"/>
    <row r="5106" customFormat="1" ht="15.75" x14ac:dyDescent="0.25"/>
    <row r="5107" customFormat="1" ht="15.75" x14ac:dyDescent="0.25"/>
    <row r="5108" customFormat="1" ht="15.75" x14ac:dyDescent="0.25"/>
    <row r="5109" customFormat="1" ht="15.75" x14ac:dyDescent="0.25"/>
    <row r="5110" customFormat="1" ht="15.75" x14ac:dyDescent="0.25"/>
    <row r="5111" customFormat="1" ht="15.75" x14ac:dyDescent="0.25"/>
    <row r="5112" customFormat="1" ht="15.75" x14ac:dyDescent="0.25"/>
    <row r="5113" customFormat="1" ht="15.75" x14ac:dyDescent="0.25"/>
    <row r="5114" customFormat="1" ht="15.75" x14ac:dyDescent="0.25"/>
    <row r="5115" customFormat="1" ht="15.75" x14ac:dyDescent="0.25"/>
    <row r="5116" customFormat="1" ht="15.75" x14ac:dyDescent="0.25"/>
    <row r="5117" customFormat="1" ht="15.75" x14ac:dyDescent="0.25"/>
    <row r="5118" customFormat="1" ht="15.75" x14ac:dyDescent="0.25"/>
    <row r="5119" customFormat="1" ht="15.75" x14ac:dyDescent="0.25"/>
    <row r="5120" customFormat="1" ht="15.75" x14ac:dyDescent="0.25"/>
    <row r="5121" customFormat="1" ht="15.75" x14ac:dyDescent="0.25"/>
    <row r="5122" customFormat="1" ht="15.75" x14ac:dyDescent="0.25"/>
    <row r="5123" customFormat="1" ht="15.75" x14ac:dyDescent="0.25"/>
    <row r="5124" customFormat="1" ht="15.75" x14ac:dyDescent="0.25"/>
    <row r="5125" customFormat="1" ht="15.75" x14ac:dyDescent="0.25"/>
    <row r="5126" customFormat="1" ht="15.75" x14ac:dyDescent="0.25"/>
    <row r="5127" customFormat="1" ht="15.75" x14ac:dyDescent="0.25"/>
    <row r="5128" customFormat="1" ht="15.75" x14ac:dyDescent="0.25"/>
    <row r="5129" customFormat="1" ht="15.75" x14ac:dyDescent="0.25"/>
    <row r="5130" customFormat="1" ht="15.75" x14ac:dyDescent="0.25"/>
    <row r="5131" customFormat="1" ht="15.75" x14ac:dyDescent="0.25"/>
    <row r="5132" customFormat="1" ht="15.75" x14ac:dyDescent="0.25"/>
    <row r="5133" customFormat="1" ht="15.75" x14ac:dyDescent="0.25"/>
    <row r="5134" customFormat="1" ht="15.75" x14ac:dyDescent="0.25"/>
    <row r="5135" customFormat="1" ht="15.75" x14ac:dyDescent="0.25"/>
    <row r="5136" customFormat="1" ht="15.75" x14ac:dyDescent="0.25"/>
    <row r="5137" customFormat="1" ht="15.75" x14ac:dyDescent="0.25"/>
    <row r="5138" customFormat="1" ht="15.75" x14ac:dyDescent="0.25"/>
    <row r="5139" customFormat="1" ht="15.75" x14ac:dyDescent="0.25"/>
    <row r="5140" customFormat="1" ht="15.75" x14ac:dyDescent="0.25"/>
    <row r="5141" customFormat="1" ht="15.75" x14ac:dyDescent="0.25"/>
    <row r="5142" customFormat="1" ht="15.75" x14ac:dyDescent="0.25"/>
    <row r="5143" customFormat="1" ht="15.75" x14ac:dyDescent="0.25"/>
    <row r="5144" customFormat="1" ht="15.75" x14ac:dyDescent="0.25"/>
    <row r="5145" customFormat="1" ht="15.75" x14ac:dyDescent="0.25"/>
    <row r="5146" customFormat="1" ht="15.75" x14ac:dyDescent="0.25"/>
    <row r="5147" customFormat="1" ht="15.75" x14ac:dyDescent="0.25"/>
    <row r="5148" customFormat="1" ht="15.75" x14ac:dyDescent="0.25"/>
    <row r="5149" customFormat="1" ht="15.75" x14ac:dyDescent="0.25"/>
    <row r="5150" customFormat="1" ht="15.75" x14ac:dyDescent="0.25"/>
    <row r="5151" customFormat="1" ht="15.75" x14ac:dyDescent="0.25"/>
    <row r="5152" customFormat="1" ht="15.75" x14ac:dyDescent="0.25"/>
    <row r="5153" customFormat="1" ht="15.75" x14ac:dyDescent="0.25"/>
    <row r="5154" customFormat="1" ht="15.75" x14ac:dyDescent="0.25"/>
    <row r="5155" customFormat="1" ht="15.75" x14ac:dyDescent="0.25"/>
    <row r="5156" customFormat="1" ht="15.75" x14ac:dyDescent="0.25"/>
    <row r="5157" customFormat="1" ht="15.75" x14ac:dyDescent="0.25"/>
    <row r="5158" customFormat="1" ht="15.75" x14ac:dyDescent="0.25"/>
    <row r="5159" customFormat="1" ht="15.75" x14ac:dyDescent="0.25"/>
    <row r="5160" customFormat="1" ht="15.75" x14ac:dyDescent="0.25"/>
    <row r="5161" customFormat="1" ht="15.75" x14ac:dyDescent="0.25"/>
    <row r="5162" customFormat="1" ht="15.75" x14ac:dyDescent="0.25"/>
    <row r="5163" customFormat="1" ht="15.75" x14ac:dyDescent="0.25"/>
    <row r="5164" customFormat="1" ht="15.75" x14ac:dyDescent="0.25"/>
    <row r="5165" customFormat="1" ht="15.75" x14ac:dyDescent="0.25"/>
    <row r="5166" customFormat="1" ht="15.75" x14ac:dyDescent="0.25"/>
    <row r="5167" customFormat="1" ht="15.75" x14ac:dyDescent="0.25"/>
    <row r="5168" customFormat="1" ht="15.75" x14ac:dyDescent="0.25"/>
    <row r="5169" customFormat="1" ht="15.75" x14ac:dyDescent="0.25"/>
    <row r="5170" customFormat="1" ht="15.75" x14ac:dyDescent="0.25"/>
    <row r="5171" customFormat="1" ht="15.75" x14ac:dyDescent="0.25"/>
    <row r="5172" customFormat="1" ht="15.75" x14ac:dyDescent="0.25"/>
    <row r="5173" customFormat="1" ht="15.75" x14ac:dyDescent="0.25"/>
    <row r="5174" customFormat="1" ht="15.75" x14ac:dyDescent="0.25"/>
    <row r="5175" customFormat="1" ht="15.75" x14ac:dyDescent="0.25"/>
    <row r="5176" customFormat="1" ht="15.75" x14ac:dyDescent="0.25"/>
    <row r="5177" customFormat="1" ht="15.75" x14ac:dyDescent="0.25"/>
    <row r="5178" customFormat="1" ht="15.75" x14ac:dyDescent="0.25"/>
    <row r="5179" customFormat="1" ht="15.75" x14ac:dyDescent="0.25"/>
    <row r="5180" customFormat="1" ht="15.75" x14ac:dyDescent="0.25"/>
    <row r="5181" customFormat="1" ht="15.75" x14ac:dyDescent="0.25"/>
    <row r="5182" customFormat="1" ht="15.75" x14ac:dyDescent="0.25"/>
    <row r="5183" customFormat="1" ht="15.75" x14ac:dyDescent="0.25"/>
    <row r="5184" customFormat="1" ht="15.75" x14ac:dyDescent="0.25"/>
    <row r="5185" customFormat="1" ht="15.75" x14ac:dyDescent="0.25"/>
    <row r="5186" customFormat="1" ht="15.75" x14ac:dyDescent="0.25"/>
    <row r="5187" customFormat="1" ht="15.75" x14ac:dyDescent="0.25"/>
    <row r="5188" customFormat="1" ht="15.75" x14ac:dyDescent="0.25"/>
    <row r="5189" customFormat="1" ht="15.75" x14ac:dyDescent="0.25"/>
    <row r="5190" customFormat="1" ht="15.75" x14ac:dyDescent="0.25"/>
    <row r="5191" customFormat="1" ht="15.75" x14ac:dyDescent="0.25"/>
    <row r="5192" customFormat="1" ht="15.75" x14ac:dyDescent="0.25"/>
    <row r="5193" customFormat="1" ht="15.75" x14ac:dyDescent="0.25"/>
    <row r="5194" customFormat="1" ht="15.75" x14ac:dyDescent="0.25"/>
    <row r="5195" customFormat="1" ht="15.75" x14ac:dyDescent="0.25"/>
    <row r="5196" customFormat="1" ht="15.75" x14ac:dyDescent="0.25"/>
    <row r="5197" customFormat="1" ht="15.75" x14ac:dyDescent="0.25"/>
    <row r="5198" customFormat="1" ht="15.75" x14ac:dyDescent="0.25"/>
    <row r="5199" customFormat="1" ht="15.75" x14ac:dyDescent="0.25"/>
    <row r="5200" customFormat="1" ht="15.75" x14ac:dyDescent="0.25"/>
    <row r="5201" customFormat="1" ht="15.75" x14ac:dyDescent="0.25"/>
    <row r="5202" customFormat="1" ht="15.75" x14ac:dyDescent="0.25"/>
    <row r="5203" customFormat="1" ht="15.75" x14ac:dyDescent="0.25"/>
    <row r="5204" customFormat="1" ht="15.75" x14ac:dyDescent="0.25"/>
    <row r="5205" customFormat="1" ht="15.75" x14ac:dyDescent="0.25"/>
    <row r="5206" customFormat="1" ht="15.75" x14ac:dyDescent="0.25"/>
    <row r="5207" customFormat="1" ht="15.75" x14ac:dyDescent="0.25"/>
    <row r="5208" customFormat="1" ht="15.75" x14ac:dyDescent="0.25"/>
    <row r="5209" customFormat="1" ht="15.75" x14ac:dyDescent="0.25"/>
    <row r="5210" customFormat="1" ht="15.75" x14ac:dyDescent="0.25"/>
    <row r="5211" customFormat="1" ht="15.75" x14ac:dyDescent="0.25"/>
    <row r="5212" customFormat="1" ht="15.75" x14ac:dyDescent="0.25"/>
    <row r="5213" customFormat="1" ht="15.75" x14ac:dyDescent="0.25"/>
    <row r="5214" customFormat="1" ht="15.75" x14ac:dyDescent="0.25"/>
    <row r="5215" customFormat="1" ht="15.75" x14ac:dyDescent="0.25"/>
    <row r="5216" customFormat="1" ht="15.75" x14ac:dyDescent="0.25"/>
    <row r="5217" customFormat="1" ht="15.75" x14ac:dyDescent="0.25"/>
    <row r="5218" customFormat="1" ht="15.75" x14ac:dyDescent="0.25"/>
    <row r="5219" customFormat="1" ht="15.75" x14ac:dyDescent="0.25"/>
    <row r="5220" customFormat="1" ht="15.75" x14ac:dyDescent="0.25"/>
    <row r="5221" customFormat="1" ht="15.75" x14ac:dyDescent="0.25"/>
    <row r="5222" customFormat="1" ht="15.75" x14ac:dyDescent="0.25"/>
    <row r="5223" customFormat="1" ht="15.75" x14ac:dyDescent="0.25"/>
    <row r="5224" customFormat="1" ht="15.75" x14ac:dyDescent="0.25"/>
    <row r="5225" customFormat="1" ht="15.75" x14ac:dyDescent="0.25"/>
    <row r="5226" customFormat="1" ht="15.75" x14ac:dyDescent="0.25"/>
    <row r="5227" customFormat="1" ht="15.75" x14ac:dyDescent="0.25"/>
    <row r="5228" customFormat="1" ht="15.75" x14ac:dyDescent="0.25"/>
    <row r="5229" customFormat="1" ht="15.75" x14ac:dyDescent="0.25"/>
    <row r="5230" customFormat="1" ht="15.75" x14ac:dyDescent="0.25"/>
    <row r="5231" customFormat="1" ht="15.75" x14ac:dyDescent="0.25"/>
    <row r="5232" customFormat="1" ht="15.75" x14ac:dyDescent="0.25"/>
    <row r="5233" customFormat="1" ht="15.75" x14ac:dyDescent="0.25"/>
    <row r="5234" customFormat="1" ht="15.75" x14ac:dyDescent="0.25"/>
    <row r="5235" customFormat="1" ht="15.75" x14ac:dyDescent="0.25"/>
    <row r="5236" customFormat="1" ht="15.75" x14ac:dyDescent="0.25"/>
    <row r="5237" customFormat="1" ht="15.75" x14ac:dyDescent="0.25"/>
    <row r="5238" customFormat="1" ht="15.75" x14ac:dyDescent="0.25"/>
    <row r="5239" customFormat="1" ht="15.75" x14ac:dyDescent="0.25"/>
    <row r="5240" customFormat="1" ht="15.75" x14ac:dyDescent="0.25"/>
    <row r="5241" customFormat="1" ht="15.75" x14ac:dyDescent="0.25"/>
    <row r="5242" customFormat="1" ht="15.75" x14ac:dyDescent="0.25"/>
  </sheetData>
  <mergeCells count="1">
    <mergeCell ref="B1:H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465"/>
  <sheetViews>
    <sheetView topLeftCell="A71" zoomScale="85" zoomScaleNormal="85" workbookViewId="0">
      <selection activeCell="B92" sqref="B92"/>
    </sheetView>
  </sheetViews>
  <sheetFormatPr defaultColWidth="10.875" defaultRowHeight="15.75" x14ac:dyDescent="0.25"/>
  <cols>
    <col min="1" max="1" width="32.5" style="3" bestFit="1" customWidth="1"/>
    <col min="2" max="2" width="22" style="3" customWidth="1"/>
    <col min="3" max="3" width="39.875" style="3" bestFit="1" customWidth="1"/>
    <col min="4" max="4" width="69.625" style="3" bestFit="1" customWidth="1"/>
    <col min="5" max="5" width="39.125" style="8" customWidth="1"/>
    <col min="6" max="6" width="133.625" style="26" customWidth="1"/>
    <col min="7" max="16384" width="10.875" style="3"/>
  </cols>
  <sheetData>
    <row r="1" spans="1:6" x14ac:dyDescent="0.25">
      <c r="A1" s="1"/>
      <c r="B1" s="1"/>
      <c r="C1" s="1"/>
      <c r="D1" s="1"/>
      <c r="E1" s="563"/>
      <c r="F1" s="1"/>
    </row>
    <row r="2" spans="1:6" x14ac:dyDescent="0.25">
      <c r="A2" s="1"/>
      <c r="B2" s="1"/>
      <c r="C2" s="1"/>
      <c r="D2" s="538" t="s">
        <v>12</v>
      </c>
      <c r="E2" s="563"/>
      <c r="F2" s="1"/>
    </row>
    <row r="3" spans="1:6" x14ac:dyDescent="0.25">
      <c r="A3" s="1"/>
      <c r="B3" s="1"/>
      <c r="C3" s="1"/>
      <c r="D3" s="538" t="s">
        <v>42</v>
      </c>
      <c r="E3" s="563"/>
      <c r="F3" s="1"/>
    </row>
    <row r="4" spans="1:6" x14ac:dyDescent="0.25">
      <c r="A4" s="1"/>
      <c r="B4" s="538"/>
      <c r="C4" s="1"/>
      <c r="D4" s="538" t="s">
        <v>13</v>
      </c>
      <c r="E4" s="563"/>
      <c r="F4" s="1"/>
    </row>
    <row r="5" spans="1:6" x14ac:dyDescent="0.25">
      <c r="A5" s="1"/>
      <c r="B5" s="1"/>
      <c r="C5" s="1"/>
      <c r="D5" s="538" t="s">
        <v>2495</v>
      </c>
      <c r="E5" s="563"/>
      <c r="F5" s="1"/>
    </row>
    <row r="6" spans="1:6" x14ac:dyDescent="0.25">
      <c r="A6" s="1"/>
      <c r="B6" s="1"/>
      <c r="C6" s="1"/>
      <c r="D6" s="538" t="s">
        <v>48</v>
      </c>
      <c r="E6" s="563"/>
      <c r="F6" s="1"/>
    </row>
    <row r="7" spans="1:6" x14ac:dyDescent="0.25">
      <c r="A7" s="1"/>
      <c r="B7" s="1"/>
      <c r="C7" s="1"/>
      <c r="D7" s="538"/>
      <c r="E7" s="563"/>
      <c r="F7" s="1"/>
    </row>
    <row r="8" spans="1:6" x14ac:dyDescent="0.25">
      <c r="A8" s="1"/>
      <c r="B8" s="1"/>
      <c r="C8" s="1"/>
      <c r="D8" s="561" t="s">
        <v>43</v>
      </c>
      <c r="E8" s="563"/>
      <c r="F8" s="1"/>
    </row>
    <row r="9" spans="1:6" x14ac:dyDescent="0.25">
      <c r="A9" s="1"/>
      <c r="B9" s="1"/>
      <c r="C9" s="1"/>
      <c r="D9" s="564" t="s">
        <v>2174</v>
      </c>
      <c r="E9" s="563"/>
      <c r="F9" s="1"/>
    </row>
    <row r="10" spans="1:6" x14ac:dyDescent="0.25">
      <c r="A10" s="1"/>
      <c r="B10" s="1"/>
      <c r="C10" s="1"/>
      <c r="D10" s="561" t="s">
        <v>2335</v>
      </c>
      <c r="E10" s="563"/>
      <c r="F10" s="1"/>
    </row>
    <row r="11" spans="1:6" x14ac:dyDescent="0.25">
      <c r="A11" s="1"/>
      <c r="B11" s="1"/>
      <c r="C11" s="1"/>
      <c r="E11" s="563"/>
      <c r="F11" s="1"/>
    </row>
    <row r="12" spans="1:6" x14ac:dyDescent="0.25">
      <c r="A12" s="1"/>
      <c r="B12" s="1"/>
      <c r="C12" s="1"/>
      <c r="D12" s="561"/>
      <c r="E12" s="563"/>
      <c r="F12" s="1"/>
    </row>
    <row r="13" spans="1:6" x14ac:dyDescent="0.25">
      <c r="A13" s="1"/>
      <c r="B13" s="1"/>
      <c r="C13" s="1"/>
      <c r="D13" s="537"/>
      <c r="E13" s="563"/>
      <c r="F13" s="1"/>
    </row>
    <row r="14" spans="1:6" x14ac:dyDescent="0.25">
      <c r="A14" s="1"/>
      <c r="B14" s="1"/>
      <c r="C14" s="1"/>
      <c r="D14" s="537"/>
      <c r="E14" s="563"/>
      <c r="F14" s="1"/>
    </row>
    <row r="15" spans="1:6" x14ac:dyDescent="0.25">
      <c r="D15" s="537"/>
      <c r="E15" s="563"/>
    </row>
    <row r="16" spans="1:6" x14ac:dyDescent="0.25">
      <c r="D16" s="69"/>
      <c r="E16" s="563"/>
    </row>
    <row r="17" spans="1:6" x14ac:dyDescent="0.25">
      <c r="D17" s="69"/>
    </row>
    <row r="18" spans="1:6" ht="18.75" x14ac:dyDescent="0.25">
      <c r="A18" s="522" t="s">
        <v>10</v>
      </c>
      <c r="B18" s="565" t="s">
        <v>23</v>
      </c>
      <c r="C18" s="51" t="s">
        <v>3170</v>
      </c>
      <c r="D18" s="1399" t="s">
        <v>3168</v>
      </c>
      <c r="E18" s="657"/>
      <c r="F18" s="3"/>
    </row>
    <row r="19" spans="1:6" ht="18.75" x14ac:dyDescent="0.25">
      <c r="A19" s="47" t="s">
        <v>9</v>
      </c>
      <c r="B19" s="957">
        <v>37</v>
      </c>
      <c r="C19" s="53">
        <v>24</v>
      </c>
      <c r="D19" s="1400" t="s">
        <v>3169</v>
      </c>
      <c r="E19" s="657"/>
      <c r="F19" s="3"/>
    </row>
    <row r="20" spans="1:6" s="39" customFormat="1" ht="18.75" x14ac:dyDescent="0.25">
      <c r="A20" s="49" t="s">
        <v>44</v>
      </c>
      <c r="B20" s="958">
        <v>8</v>
      </c>
      <c r="C20" s="53"/>
      <c r="D20" s="1400"/>
      <c r="E20" s="658"/>
    </row>
    <row r="21" spans="1:6" ht="18.75" x14ac:dyDescent="0.25">
      <c r="A21" s="47" t="s">
        <v>49</v>
      </c>
      <c r="B21" s="886">
        <v>46</v>
      </c>
      <c r="C21" s="53">
        <v>29</v>
      </c>
      <c r="D21" s="1399" t="s">
        <v>3166</v>
      </c>
      <c r="E21" s="40"/>
      <c r="F21" s="3"/>
    </row>
    <row r="22" spans="1:6" s="39" customFormat="1" ht="18.75" x14ac:dyDescent="0.25">
      <c r="A22" s="49" t="s">
        <v>52</v>
      </c>
      <c r="B22" s="887">
        <v>10</v>
      </c>
      <c r="C22" s="53"/>
      <c r="D22" s="1401" t="s">
        <v>3167</v>
      </c>
      <c r="E22" s="658"/>
    </row>
    <row r="23" spans="1:6" x14ac:dyDescent="0.25">
      <c r="A23" s="36" t="s">
        <v>1932</v>
      </c>
      <c r="B23" s="787">
        <v>3</v>
      </c>
      <c r="C23" s="53">
        <f t="shared" ref="C23" si="0">(B23*100)/$B$31</f>
        <v>1.6853932584269662</v>
      </c>
      <c r="D23" s="567"/>
      <c r="E23" s="3"/>
      <c r="F23" s="3"/>
    </row>
    <row r="24" spans="1:6" s="39" customFormat="1" x14ac:dyDescent="0.25">
      <c r="A24" s="49" t="s">
        <v>46</v>
      </c>
      <c r="B24" s="788">
        <v>4</v>
      </c>
      <c r="C24" s="53"/>
      <c r="D24" s="477"/>
    </row>
    <row r="25" spans="1:6" x14ac:dyDescent="0.25">
      <c r="A25" s="36" t="s">
        <v>53</v>
      </c>
      <c r="B25" s="1216">
        <v>16</v>
      </c>
      <c r="C25" s="53">
        <v>10</v>
      </c>
      <c r="D25" s="566"/>
      <c r="E25" s="3"/>
      <c r="F25" s="3"/>
    </row>
    <row r="26" spans="1:6" x14ac:dyDescent="0.25">
      <c r="A26" s="47" t="s">
        <v>0</v>
      </c>
      <c r="B26" s="1262">
        <f>COUNTIF($B$41:$B$453,"11BYF*")</f>
        <v>12</v>
      </c>
      <c r="C26" s="53">
        <v>8</v>
      </c>
      <c r="D26" s="568"/>
      <c r="E26" s="3"/>
      <c r="F26" s="3"/>
    </row>
    <row r="27" spans="1:6" x14ac:dyDescent="0.25">
      <c r="A27" s="32" t="s">
        <v>58</v>
      </c>
      <c r="B27" s="1098">
        <f>COUNTIF($B$41:$B$453,"11TTE*")</f>
        <v>12</v>
      </c>
      <c r="C27" s="53">
        <v>7</v>
      </c>
      <c r="D27" s="566"/>
      <c r="E27" s="3"/>
      <c r="F27" s="3"/>
    </row>
    <row r="28" spans="1:6" x14ac:dyDescent="0.25">
      <c r="A28" s="32" t="s">
        <v>55</v>
      </c>
      <c r="B28" s="1336">
        <v>12</v>
      </c>
      <c r="C28" s="53">
        <v>8</v>
      </c>
      <c r="D28" s="566"/>
      <c r="E28" s="3"/>
      <c r="F28" s="3"/>
    </row>
    <row r="29" spans="1:6" x14ac:dyDescent="0.25">
      <c r="A29" s="32" t="s">
        <v>50</v>
      </c>
      <c r="B29" s="1156">
        <f>COUNTIF($B$41:$B$453,"11THS*")</f>
        <v>9</v>
      </c>
      <c r="C29" s="53">
        <v>6</v>
      </c>
      <c r="D29" s="566"/>
      <c r="E29" s="3"/>
      <c r="F29" s="3"/>
    </row>
    <row r="30" spans="1:6" x14ac:dyDescent="0.25">
      <c r="A30" s="32" t="s">
        <v>2451</v>
      </c>
      <c r="B30" s="1098">
        <v>9</v>
      </c>
      <c r="C30" s="53">
        <v>6</v>
      </c>
      <c r="D30" s="566"/>
      <c r="E30" s="3"/>
      <c r="F30" s="3"/>
    </row>
    <row r="31" spans="1:6" x14ac:dyDescent="0.25">
      <c r="A31" s="569" t="s">
        <v>2</v>
      </c>
      <c r="B31" s="50">
        <f>SUM(B19:B30)</f>
        <v>178</v>
      </c>
      <c r="C31" s="560">
        <f>SUM(C19:C30)</f>
        <v>99.685393258426956</v>
      </c>
      <c r="D31" s="570"/>
      <c r="E31" s="26"/>
      <c r="F31" s="3"/>
    </row>
    <row r="32" spans="1:6" ht="18.75" x14ac:dyDescent="0.25">
      <c r="A32" s="1399" t="s">
        <v>3283</v>
      </c>
      <c r="B32" s="1437">
        <f>SUM(B19,B21,B23,B25:B30)</f>
        <v>156</v>
      </c>
      <c r="C32" s="1399" t="s">
        <v>3168</v>
      </c>
      <c r="D32" s="570"/>
      <c r="E32" s="26"/>
      <c r="F32" s="3"/>
    </row>
    <row r="33" spans="1:6" ht="18.75" x14ac:dyDescent="0.25">
      <c r="A33" s="1401" t="s">
        <v>3284</v>
      </c>
      <c r="B33" s="1437">
        <f>SUM(B20,B22,B24)</f>
        <v>22</v>
      </c>
      <c r="C33" s="1400" t="s">
        <v>3169</v>
      </c>
      <c r="D33" s="570"/>
      <c r="E33" s="26"/>
      <c r="F33" s="3"/>
    </row>
    <row r="34" spans="1:6" x14ac:dyDescent="0.25">
      <c r="B34" s="1437"/>
      <c r="C34" s="1438"/>
      <c r="D34" s="570"/>
      <c r="E34" s="26"/>
      <c r="F34" s="3"/>
    </row>
    <row r="35" spans="1:6" x14ac:dyDescent="0.25">
      <c r="B35" s="1437"/>
      <c r="C35" s="1438"/>
      <c r="D35" s="570"/>
      <c r="E35" s="26"/>
      <c r="F35" s="3"/>
    </row>
    <row r="36" spans="1:6" x14ac:dyDescent="0.25">
      <c r="A36" s="1567" t="s">
        <v>2536</v>
      </c>
      <c r="B36" s="1567"/>
      <c r="C36" s="1567"/>
      <c r="D36" s="1567"/>
      <c r="E36" s="571"/>
      <c r="F36" s="35"/>
    </row>
    <row r="37" spans="1:6" ht="115.5" customHeight="1" x14ac:dyDescent="0.25">
      <c r="A37" s="1568" t="s">
        <v>51</v>
      </c>
      <c r="B37" s="1568"/>
      <c r="C37" s="1568"/>
      <c r="D37" s="1568"/>
      <c r="E37" s="1568"/>
      <c r="F37" s="1568"/>
    </row>
    <row r="38" spans="1:6" s="612" customFormat="1" x14ac:dyDescent="0.25">
      <c r="A38" s="59" t="s">
        <v>22</v>
      </c>
      <c r="B38" s="59"/>
      <c r="C38" s="59"/>
      <c r="D38" s="59"/>
      <c r="E38" s="59"/>
      <c r="F38" s="59"/>
    </row>
    <row r="39" spans="1:6" x14ac:dyDescent="0.25">
      <c r="A39" s="11" t="s">
        <v>3</v>
      </c>
      <c r="B39" s="11" t="s">
        <v>6</v>
      </c>
      <c r="C39" s="11" t="s">
        <v>7</v>
      </c>
      <c r="D39" s="11" t="s">
        <v>8</v>
      </c>
      <c r="E39" s="12" t="s">
        <v>4</v>
      </c>
      <c r="F39" s="11" t="s">
        <v>11</v>
      </c>
    </row>
    <row r="40" spans="1:6" s="8" customFormat="1" x14ac:dyDescent="0.25">
      <c r="A40" s="572" t="s">
        <v>2496</v>
      </c>
      <c r="B40" s="572"/>
      <c r="C40" s="14"/>
      <c r="D40" s="14"/>
      <c r="E40" s="14"/>
      <c r="F40" s="14"/>
    </row>
    <row r="41" spans="1:6" x14ac:dyDescent="0.25">
      <c r="A41" s="5" t="s">
        <v>34</v>
      </c>
      <c r="B41" s="1569" t="s">
        <v>1935</v>
      </c>
      <c r="C41" s="1570"/>
      <c r="D41" s="32"/>
      <c r="E41" s="562"/>
      <c r="F41" s="16"/>
    </row>
    <row r="42" spans="1:6" x14ac:dyDescent="0.25">
      <c r="A42" s="5" t="s">
        <v>35</v>
      </c>
      <c r="B42" s="1571"/>
      <c r="C42" s="1572"/>
      <c r="D42" s="32"/>
      <c r="E42" s="562"/>
      <c r="F42" s="16"/>
    </row>
    <row r="43" spans="1:6" x14ac:dyDescent="0.25">
      <c r="A43" s="5" t="s">
        <v>36</v>
      </c>
      <c r="B43" s="1571"/>
      <c r="C43" s="1572"/>
      <c r="D43" s="32"/>
      <c r="E43" s="32"/>
      <c r="F43" s="32"/>
    </row>
    <row r="44" spans="1:6" x14ac:dyDescent="0.25">
      <c r="A44" s="5" t="s">
        <v>37</v>
      </c>
      <c r="B44" s="1573"/>
      <c r="C44" s="1574"/>
      <c r="D44" s="32"/>
      <c r="E44" s="32"/>
      <c r="F44" s="32"/>
    </row>
    <row r="45" spans="1:6" x14ac:dyDescent="0.25">
      <c r="A45" s="435" t="s">
        <v>57</v>
      </c>
      <c r="B45" s="436"/>
      <c r="C45" s="436"/>
      <c r="D45" s="436"/>
      <c r="E45" s="437"/>
      <c r="F45" s="436"/>
    </row>
    <row r="46" spans="1:6" s="613" customFormat="1" x14ac:dyDescent="0.25">
      <c r="A46" s="16" t="s">
        <v>39</v>
      </c>
      <c r="B46" s="1575" t="s">
        <v>1936</v>
      </c>
      <c r="C46" s="1576"/>
      <c r="D46" s="574"/>
      <c r="E46" s="574"/>
      <c r="F46" s="574"/>
    </row>
    <row r="47" spans="1:6" s="613" customFormat="1" x14ac:dyDescent="0.25">
      <c r="A47" s="16" t="s">
        <v>38</v>
      </c>
      <c r="B47" s="1577"/>
      <c r="C47" s="1578"/>
      <c r="D47" s="574"/>
      <c r="E47" s="574"/>
      <c r="F47" s="574"/>
    </row>
    <row r="48" spans="1:6" x14ac:dyDescent="0.25">
      <c r="A48" s="25" t="s">
        <v>40</v>
      </c>
      <c r="B48" s="1577"/>
      <c r="C48" s="1578"/>
      <c r="D48" s="32"/>
      <c r="E48" s="32"/>
      <c r="F48" s="32"/>
    </row>
    <row r="49" spans="1:7" x14ac:dyDescent="0.25">
      <c r="A49" s="25" t="s">
        <v>41</v>
      </c>
      <c r="B49" s="1579"/>
      <c r="C49" s="1580"/>
      <c r="D49" s="32"/>
      <c r="E49" s="32"/>
      <c r="F49" s="32"/>
    </row>
    <row r="50" spans="1:7" s="8" customFormat="1" x14ac:dyDescent="0.25">
      <c r="A50" s="572" t="s">
        <v>2497</v>
      </c>
      <c r="B50" s="572"/>
      <c r="C50" s="14"/>
      <c r="D50" s="14"/>
      <c r="E50" s="14"/>
      <c r="F50" s="14"/>
    </row>
    <row r="51" spans="1:7" s="613" customFormat="1" x14ac:dyDescent="0.25">
      <c r="A51" s="72" t="s">
        <v>34</v>
      </c>
      <c r="B51" s="913" t="s">
        <v>698</v>
      </c>
      <c r="C51" s="914" t="s">
        <v>9</v>
      </c>
      <c r="D51" s="915" t="s">
        <v>1974</v>
      </c>
      <c r="E51" s="916" t="s">
        <v>2170</v>
      </c>
      <c r="F51" s="539" t="s">
        <v>2176</v>
      </c>
    </row>
    <row r="52" spans="1:7" s="613" customFormat="1" x14ac:dyDescent="0.25">
      <c r="A52" s="5" t="s">
        <v>35</v>
      </c>
      <c r="B52" s="913" t="s">
        <v>701</v>
      </c>
      <c r="C52" s="914" t="s">
        <v>9</v>
      </c>
      <c r="D52" s="915" t="s">
        <v>1974</v>
      </c>
      <c r="E52" s="916" t="s">
        <v>2170</v>
      </c>
      <c r="F52" s="539" t="s">
        <v>2176</v>
      </c>
    </row>
    <row r="53" spans="1:7" s="613" customFormat="1" x14ac:dyDescent="0.25">
      <c r="A53" s="5" t="s">
        <v>36</v>
      </c>
      <c r="B53" s="860" t="s">
        <v>899</v>
      </c>
      <c r="C53" s="861" t="s">
        <v>49</v>
      </c>
      <c r="D53" s="862" t="s">
        <v>900</v>
      </c>
      <c r="E53" s="863" t="s">
        <v>1979</v>
      </c>
      <c r="F53" s="860" t="s">
        <v>901</v>
      </c>
      <c r="G53" s="864"/>
    </row>
    <row r="54" spans="1:7" s="613" customFormat="1" x14ac:dyDescent="0.25">
      <c r="A54" s="72" t="s">
        <v>37</v>
      </c>
      <c r="B54" s="860" t="s">
        <v>902</v>
      </c>
      <c r="C54" s="861" t="s">
        <v>49</v>
      </c>
      <c r="D54" s="862" t="s">
        <v>900</v>
      </c>
      <c r="E54" s="863" t="s">
        <v>1979</v>
      </c>
      <c r="F54" s="860" t="s">
        <v>901</v>
      </c>
      <c r="G54" s="864"/>
    </row>
    <row r="55" spans="1:7" x14ac:dyDescent="0.25">
      <c r="A55" s="436" t="s">
        <v>57</v>
      </c>
      <c r="B55" s="551"/>
      <c r="C55" s="551"/>
      <c r="D55" s="551"/>
      <c r="E55" s="551"/>
      <c r="F55" s="551"/>
    </row>
    <row r="56" spans="1:7" x14ac:dyDescent="0.25">
      <c r="A56" s="27" t="s">
        <v>39</v>
      </c>
      <c r="B56" s="860" t="s">
        <v>905</v>
      </c>
      <c r="C56" s="861" t="s">
        <v>49</v>
      </c>
      <c r="D56" s="865" t="s">
        <v>903</v>
      </c>
      <c r="E56" s="863" t="s">
        <v>1980</v>
      </c>
      <c r="F56" s="512" t="s">
        <v>2197</v>
      </c>
    </row>
    <row r="57" spans="1:7" x14ac:dyDescent="0.25">
      <c r="A57" s="27" t="s">
        <v>38</v>
      </c>
      <c r="B57" s="860" t="s">
        <v>908</v>
      </c>
      <c r="C57" s="861" t="s">
        <v>49</v>
      </c>
      <c r="D57" s="865" t="s">
        <v>903</v>
      </c>
      <c r="E57" s="863" t="s">
        <v>1980</v>
      </c>
      <c r="F57" s="512" t="s">
        <v>2197</v>
      </c>
    </row>
    <row r="58" spans="1:7" x14ac:dyDescent="0.25">
      <c r="A58" s="25" t="s">
        <v>40</v>
      </c>
      <c r="B58" s="1120" t="s">
        <v>1985</v>
      </c>
      <c r="C58" s="1120" t="s">
        <v>1986</v>
      </c>
      <c r="D58" s="75"/>
      <c r="E58" s="75"/>
      <c r="F58" s="542"/>
    </row>
    <row r="59" spans="1:7" x14ac:dyDescent="0.25">
      <c r="A59" s="25" t="s">
        <v>41</v>
      </c>
      <c r="B59" s="1120" t="s">
        <v>1985</v>
      </c>
      <c r="C59" s="1120" t="s">
        <v>1986</v>
      </c>
      <c r="D59" s="75"/>
      <c r="E59" s="75"/>
      <c r="F59" s="542"/>
    </row>
    <row r="60" spans="1:7" s="8" customFormat="1" x14ac:dyDescent="0.25">
      <c r="A60" s="572" t="s">
        <v>2498</v>
      </c>
      <c r="B60" s="572"/>
      <c r="C60" s="14"/>
      <c r="D60" s="14"/>
      <c r="E60" s="14"/>
      <c r="F60" s="14"/>
    </row>
    <row r="61" spans="1:7" x14ac:dyDescent="0.25">
      <c r="A61" s="5" t="s">
        <v>34</v>
      </c>
      <c r="B61" s="773" t="s">
        <v>429</v>
      </c>
      <c r="C61" s="773" t="s">
        <v>427</v>
      </c>
      <c r="D61" s="774" t="s">
        <v>430</v>
      </c>
      <c r="E61" s="775" t="s">
        <v>435</v>
      </c>
      <c r="F61" s="776" t="s">
        <v>432</v>
      </c>
    </row>
    <row r="62" spans="1:7" x14ac:dyDescent="0.25">
      <c r="A62" s="5" t="s">
        <v>35</v>
      </c>
      <c r="B62" s="860" t="s">
        <v>911</v>
      </c>
      <c r="C62" s="861" t="s">
        <v>49</v>
      </c>
      <c r="D62" s="866" t="s">
        <v>906</v>
      </c>
      <c r="E62" s="867" t="s">
        <v>1979</v>
      </c>
      <c r="F62" s="579" t="s">
        <v>907</v>
      </c>
    </row>
    <row r="63" spans="1:7" x14ac:dyDescent="0.25">
      <c r="A63" s="5" t="s">
        <v>36</v>
      </c>
      <c r="B63" s="914" t="s">
        <v>702</v>
      </c>
      <c r="C63" s="914" t="s">
        <v>9</v>
      </c>
      <c r="D63" s="914" t="s">
        <v>703</v>
      </c>
      <c r="E63" s="916" t="s">
        <v>2170</v>
      </c>
      <c r="F63" s="577" t="s">
        <v>2177</v>
      </c>
    </row>
    <row r="64" spans="1:7" x14ac:dyDescent="0.25">
      <c r="A64" s="5" t="s">
        <v>37</v>
      </c>
      <c r="B64" s="914" t="s">
        <v>705</v>
      </c>
      <c r="C64" s="914" t="s">
        <v>9</v>
      </c>
      <c r="D64" s="914" t="s">
        <v>703</v>
      </c>
      <c r="E64" s="916" t="s">
        <v>2170</v>
      </c>
      <c r="F64" s="542" t="s">
        <v>2177</v>
      </c>
    </row>
    <row r="65" spans="1:6" x14ac:dyDescent="0.25">
      <c r="A65" s="435" t="s">
        <v>57</v>
      </c>
      <c r="B65" s="551"/>
      <c r="C65" s="551"/>
      <c r="D65" s="551"/>
      <c r="E65" s="551"/>
      <c r="F65" s="551"/>
    </row>
    <row r="66" spans="1:6" x14ac:dyDescent="0.25">
      <c r="A66" s="27" t="s">
        <v>39</v>
      </c>
      <c r="B66" s="860" t="s">
        <v>914</v>
      </c>
      <c r="C66" s="861" t="s">
        <v>49</v>
      </c>
      <c r="D66" s="865" t="s">
        <v>909</v>
      </c>
      <c r="E66" s="863" t="s">
        <v>1979</v>
      </c>
      <c r="F66" s="512" t="s">
        <v>910</v>
      </c>
    </row>
    <row r="67" spans="1:6" x14ac:dyDescent="0.25">
      <c r="A67" s="27" t="s">
        <v>38</v>
      </c>
      <c r="B67" s="860" t="s">
        <v>920</v>
      </c>
      <c r="C67" s="861" t="s">
        <v>49</v>
      </c>
      <c r="D67" s="865" t="s">
        <v>909</v>
      </c>
      <c r="E67" s="863" t="s">
        <v>1979</v>
      </c>
      <c r="F67" s="512" t="s">
        <v>910</v>
      </c>
    </row>
    <row r="68" spans="1:6" x14ac:dyDescent="0.25">
      <c r="A68" s="25" t="s">
        <v>40</v>
      </c>
      <c r="B68" s="1120" t="s">
        <v>1987</v>
      </c>
      <c r="C68" s="1120" t="s">
        <v>1988</v>
      </c>
      <c r="D68" s="75"/>
      <c r="E68" s="75"/>
      <c r="F68" s="75"/>
    </row>
    <row r="69" spans="1:6" x14ac:dyDescent="0.25">
      <c r="A69" s="25" t="s">
        <v>41</v>
      </c>
      <c r="B69" s="1120" t="s">
        <v>1987</v>
      </c>
      <c r="C69" s="1120" t="s">
        <v>1988</v>
      </c>
      <c r="D69" s="32"/>
      <c r="E69" s="38"/>
      <c r="F69" s="5"/>
    </row>
    <row r="70" spans="1:6" s="8" customFormat="1" x14ac:dyDescent="0.25">
      <c r="A70" s="572" t="s">
        <v>2499</v>
      </c>
      <c r="B70" s="572"/>
      <c r="C70" s="14"/>
      <c r="D70" s="14"/>
      <c r="E70" s="14"/>
      <c r="F70" s="14"/>
    </row>
    <row r="71" spans="1:6" x14ac:dyDescent="0.25">
      <c r="A71" s="5" t="s">
        <v>34</v>
      </c>
      <c r="B71" s="848" t="s">
        <v>1895</v>
      </c>
      <c r="C71" s="849" t="s">
        <v>1896</v>
      </c>
      <c r="D71" s="850"/>
      <c r="E71" s="851" t="s">
        <v>1327</v>
      </c>
      <c r="F71" s="32"/>
    </row>
    <row r="72" spans="1:6" x14ac:dyDescent="0.25">
      <c r="A72" s="5" t="s">
        <v>35</v>
      </c>
      <c r="B72" s="848" t="s">
        <v>1895</v>
      </c>
      <c r="C72" s="849" t="s">
        <v>1896</v>
      </c>
      <c r="D72" s="850"/>
      <c r="E72" s="851" t="s">
        <v>1327</v>
      </c>
      <c r="F72" s="32"/>
    </row>
    <row r="73" spans="1:6" x14ac:dyDescent="0.25">
      <c r="A73" s="5" t="s">
        <v>36</v>
      </c>
      <c r="B73" s="849" t="s">
        <v>1897</v>
      </c>
      <c r="C73" s="849" t="s">
        <v>1898</v>
      </c>
      <c r="D73" s="850"/>
      <c r="E73" s="852" t="s">
        <v>1899</v>
      </c>
      <c r="F73" s="16"/>
    </row>
    <row r="74" spans="1:6" x14ac:dyDescent="0.25">
      <c r="A74" s="5" t="s">
        <v>37</v>
      </c>
      <c r="B74" s="849" t="s">
        <v>1897</v>
      </c>
      <c r="C74" s="849" t="s">
        <v>1898</v>
      </c>
      <c r="D74" s="850"/>
      <c r="E74" s="852" t="s">
        <v>1899</v>
      </c>
      <c r="F74" s="16"/>
    </row>
    <row r="75" spans="1:6" x14ac:dyDescent="0.25">
      <c r="A75" s="435" t="s">
        <v>57</v>
      </c>
      <c r="B75" s="436"/>
      <c r="C75" s="436"/>
      <c r="D75" s="436"/>
      <c r="E75" s="437"/>
      <c r="F75" s="436"/>
    </row>
    <row r="76" spans="1:6" x14ac:dyDescent="0.25">
      <c r="A76" s="578" t="s">
        <v>39</v>
      </c>
      <c r="B76" s="860" t="s">
        <v>923</v>
      </c>
      <c r="C76" s="861" t="s">
        <v>49</v>
      </c>
      <c r="D76" s="866" t="s">
        <v>912</v>
      </c>
      <c r="E76" s="863" t="s">
        <v>1980</v>
      </c>
      <c r="F76" s="579" t="s">
        <v>2198</v>
      </c>
    </row>
    <row r="77" spans="1:6" x14ac:dyDescent="0.25">
      <c r="A77" s="578" t="s">
        <v>38</v>
      </c>
      <c r="B77" s="860" t="s">
        <v>926</v>
      </c>
      <c r="C77" s="861" t="s">
        <v>49</v>
      </c>
      <c r="D77" s="866" t="s">
        <v>912</v>
      </c>
      <c r="E77" s="863" t="s">
        <v>1980</v>
      </c>
      <c r="F77" s="579" t="s">
        <v>2198</v>
      </c>
    </row>
    <row r="78" spans="1:6" x14ac:dyDescent="0.25">
      <c r="A78" s="515" t="s">
        <v>40</v>
      </c>
      <c r="B78" s="1123" t="s">
        <v>1989</v>
      </c>
      <c r="C78" s="1120" t="s">
        <v>1990</v>
      </c>
      <c r="D78" s="580"/>
      <c r="E78" s="562"/>
      <c r="F78" s="21"/>
    </row>
    <row r="79" spans="1:6" x14ac:dyDescent="0.25">
      <c r="A79" s="515" t="s">
        <v>41</v>
      </c>
      <c r="B79" s="1123" t="s">
        <v>1989</v>
      </c>
      <c r="C79" s="1120" t="s">
        <v>1990</v>
      </c>
      <c r="D79" s="580"/>
      <c r="E79" s="562"/>
      <c r="F79" s="21"/>
    </row>
    <row r="80" spans="1:6" s="8" customFormat="1" x14ac:dyDescent="0.25">
      <c r="A80" s="572" t="s">
        <v>2500</v>
      </c>
      <c r="B80" s="572"/>
      <c r="C80" s="14"/>
      <c r="D80" s="14"/>
      <c r="E80" s="14"/>
      <c r="F80" s="14"/>
    </row>
    <row r="81" spans="1:6" x14ac:dyDescent="0.25">
      <c r="A81" s="5" t="s">
        <v>34</v>
      </c>
      <c r="B81" s="917" t="s">
        <v>706</v>
      </c>
      <c r="C81" s="917" t="s">
        <v>9</v>
      </c>
      <c r="D81" s="918" t="s">
        <v>707</v>
      </c>
      <c r="E81" s="919" t="s">
        <v>2170</v>
      </c>
      <c r="F81" s="917" t="s">
        <v>708</v>
      </c>
    </row>
    <row r="82" spans="1:6" x14ac:dyDescent="0.25">
      <c r="A82" s="5" t="s">
        <v>35</v>
      </c>
      <c r="B82" s="917" t="s">
        <v>709</v>
      </c>
      <c r="C82" s="917" t="s">
        <v>9</v>
      </c>
      <c r="D82" s="918" t="s">
        <v>707</v>
      </c>
      <c r="E82" s="919" t="s">
        <v>2170</v>
      </c>
      <c r="F82" s="917" t="s">
        <v>708</v>
      </c>
    </row>
    <row r="83" spans="1:6" x14ac:dyDescent="0.25">
      <c r="A83" s="5" t="s">
        <v>36</v>
      </c>
      <c r="B83" s="1244" t="s">
        <v>1657</v>
      </c>
      <c r="C83" s="1244" t="s">
        <v>0</v>
      </c>
      <c r="D83" s="1244" t="s">
        <v>1658</v>
      </c>
      <c r="E83" s="1245" t="s">
        <v>3139</v>
      </c>
      <c r="F83" s="1245" t="s">
        <v>1660</v>
      </c>
    </row>
    <row r="84" spans="1:6" x14ac:dyDescent="0.25">
      <c r="A84" s="5" t="s">
        <v>37</v>
      </c>
      <c r="B84" s="1244" t="s">
        <v>1661</v>
      </c>
      <c r="C84" s="1244" t="s">
        <v>0</v>
      </c>
      <c r="D84" s="1244" t="s">
        <v>1662</v>
      </c>
      <c r="E84" s="1245" t="s">
        <v>3139</v>
      </c>
      <c r="F84" s="1245" t="s">
        <v>1663</v>
      </c>
    </row>
    <row r="85" spans="1:6" x14ac:dyDescent="0.25">
      <c r="A85" s="435" t="s">
        <v>57</v>
      </c>
      <c r="B85" s="436"/>
      <c r="C85" s="436"/>
      <c r="D85" s="436"/>
      <c r="E85" s="437"/>
      <c r="F85" s="436"/>
    </row>
    <row r="86" spans="1:6" x14ac:dyDescent="0.25">
      <c r="A86" s="16" t="s">
        <v>39</v>
      </c>
      <c r="B86" s="1581" t="s">
        <v>2477</v>
      </c>
      <c r="C86" s="1582"/>
      <c r="D86" s="596"/>
      <c r="E86" s="18"/>
      <c r="F86" s="18"/>
    </row>
    <row r="87" spans="1:6" x14ac:dyDescent="0.25">
      <c r="A87" s="16" t="s">
        <v>38</v>
      </c>
      <c r="B87" s="1583"/>
      <c r="C87" s="1584"/>
      <c r="D87" s="596"/>
      <c r="E87" s="18"/>
      <c r="F87" s="18"/>
    </row>
    <row r="88" spans="1:6" x14ac:dyDescent="0.25">
      <c r="A88" s="25" t="s">
        <v>40</v>
      </c>
      <c r="B88" s="1198" t="s">
        <v>929</v>
      </c>
      <c r="C88" s="1198" t="s">
        <v>49</v>
      </c>
      <c r="D88" s="1198" t="s">
        <v>915</v>
      </c>
      <c r="E88" s="1200" t="s">
        <v>1980</v>
      </c>
      <c r="F88" s="16" t="s">
        <v>2198</v>
      </c>
    </row>
    <row r="89" spans="1:6" x14ac:dyDescent="0.25">
      <c r="A89" s="25" t="s">
        <v>41</v>
      </c>
      <c r="B89" s="1198" t="s">
        <v>932</v>
      </c>
      <c r="C89" s="1198" t="s">
        <v>49</v>
      </c>
      <c r="D89" s="1198" t="s">
        <v>915</v>
      </c>
      <c r="E89" s="1200" t="s">
        <v>1980</v>
      </c>
      <c r="F89" s="16" t="s">
        <v>2198</v>
      </c>
    </row>
    <row r="90" spans="1:6" s="612" customFormat="1" x14ac:dyDescent="0.25">
      <c r="A90" s="59" t="s">
        <v>14</v>
      </c>
      <c r="B90" s="59" t="s">
        <v>3322</v>
      </c>
      <c r="C90" s="59"/>
      <c r="D90" s="1206"/>
      <c r="E90" s="59"/>
      <c r="F90" s="59"/>
    </row>
    <row r="91" spans="1:6" x14ac:dyDescent="0.25">
      <c r="A91" s="11" t="s">
        <v>3</v>
      </c>
      <c r="B91" s="11" t="s">
        <v>6</v>
      </c>
      <c r="C91" s="11" t="s">
        <v>7</v>
      </c>
      <c r="D91" s="11" t="s">
        <v>8</v>
      </c>
      <c r="E91" s="12" t="s">
        <v>4</v>
      </c>
      <c r="F91" s="11" t="s">
        <v>11</v>
      </c>
    </row>
    <row r="92" spans="1:6" s="8" customFormat="1" x14ac:dyDescent="0.25">
      <c r="A92" s="572" t="s">
        <v>2501</v>
      </c>
      <c r="B92" s="572"/>
      <c r="C92" s="14"/>
      <c r="D92" s="14"/>
      <c r="E92" s="14"/>
      <c r="F92" s="14"/>
    </row>
    <row r="93" spans="1:6" x14ac:dyDescent="0.25">
      <c r="A93" s="5" t="s">
        <v>34</v>
      </c>
      <c r="B93" s="1244" t="s">
        <v>1664</v>
      </c>
      <c r="C93" s="1244" t="s">
        <v>0</v>
      </c>
      <c r="D93" s="1244" t="s">
        <v>1665</v>
      </c>
      <c r="E93" s="1247" t="s">
        <v>3139</v>
      </c>
      <c r="F93" s="1248" t="s">
        <v>1666</v>
      </c>
    </row>
    <row r="94" spans="1:6" x14ac:dyDescent="0.25">
      <c r="A94" s="5" t="s">
        <v>35</v>
      </c>
      <c r="B94" s="1249" t="s">
        <v>1667</v>
      </c>
      <c r="C94" s="1249" t="s">
        <v>0</v>
      </c>
      <c r="D94" s="1250" t="s">
        <v>1668</v>
      </c>
      <c r="E94" s="1251" t="s">
        <v>3139</v>
      </c>
      <c r="F94" s="1249" t="s">
        <v>1669</v>
      </c>
    </row>
    <row r="95" spans="1:6" x14ac:dyDescent="0.25">
      <c r="A95" s="72" t="s">
        <v>36</v>
      </c>
      <c r="B95" s="868" t="s">
        <v>916</v>
      </c>
      <c r="C95" s="868" t="s">
        <v>2478</v>
      </c>
      <c r="D95" s="868" t="s">
        <v>918</v>
      </c>
      <c r="E95" s="869" t="s">
        <v>1978</v>
      </c>
      <c r="F95" s="582" t="s">
        <v>919</v>
      </c>
    </row>
    <row r="96" spans="1:6" x14ac:dyDescent="0.25">
      <c r="A96" s="72" t="s">
        <v>37</v>
      </c>
      <c r="B96" s="868" t="s">
        <v>941</v>
      </c>
      <c r="C96" s="868" t="s">
        <v>2478</v>
      </c>
      <c r="D96" s="868" t="s">
        <v>918</v>
      </c>
      <c r="E96" s="869" t="s">
        <v>1978</v>
      </c>
      <c r="F96" s="582" t="s">
        <v>919</v>
      </c>
    </row>
    <row r="97" spans="1:6" x14ac:dyDescent="0.25">
      <c r="A97" s="435" t="s">
        <v>57</v>
      </c>
      <c r="B97" s="436"/>
      <c r="C97" s="436"/>
      <c r="D97" s="436"/>
      <c r="E97" s="437"/>
      <c r="F97" s="436"/>
    </row>
    <row r="98" spans="1:6" ht="15.6" customHeight="1" x14ac:dyDescent="0.25">
      <c r="A98" s="27" t="s">
        <v>39</v>
      </c>
      <c r="B98" s="1207" t="s">
        <v>72</v>
      </c>
      <c r="C98" s="1207" t="s">
        <v>53</v>
      </c>
      <c r="D98" s="1208" t="s">
        <v>73</v>
      </c>
      <c r="E98" s="1208" t="s">
        <v>74</v>
      </c>
      <c r="F98" s="26" t="s">
        <v>75</v>
      </c>
    </row>
    <row r="99" spans="1:6" ht="15.75" customHeight="1" x14ac:dyDescent="0.25">
      <c r="A99" s="27" t="s">
        <v>38</v>
      </c>
      <c r="B99" s="1207" t="s">
        <v>76</v>
      </c>
      <c r="C99" s="1207" t="s">
        <v>53</v>
      </c>
      <c r="D99" s="1208" t="s">
        <v>73</v>
      </c>
      <c r="E99" s="1208" t="s">
        <v>74</v>
      </c>
      <c r="F99" s="26" t="s">
        <v>75</v>
      </c>
    </row>
    <row r="100" spans="1:6" ht="15.75" customHeight="1" x14ac:dyDescent="0.25">
      <c r="A100" s="25" t="s">
        <v>40</v>
      </c>
      <c r="B100" s="868" t="s">
        <v>916</v>
      </c>
      <c r="C100" s="868" t="s">
        <v>2478</v>
      </c>
      <c r="D100" s="868" t="s">
        <v>918</v>
      </c>
      <c r="E100" s="869" t="s">
        <v>1978</v>
      </c>
      <c r="F100" s="582" t="s">
        <v>919</v>
      </c>
    </row>
    <row r="101" spans="1:6" x14ac:dyDescent="0.25">
      <c r="A101" s="25" t="s">
        <v>41</v>
      </c>
      <c r="B101" s="868" t="s">
        <v>941</v>
      </c>
      <c r="C101" s="868" t="s">
        <v>2478</v>
      </c>
      <c r="D101" s="868" t="s">
        <v>918</v>
      </c>
      <c r="E101" s="869" t="s">
        <v>1978</v>
      </c>
      <c r="F101" s="582" t="s">
        <v>919</v>
      </c>
    </row>
    <row r="102" spans="1:6" s="8" customFormat="1" x14ac:dyDescent="0.25">
      <c r="A102" s="572" t="s">
        <v>2502</v>
      </c>
      <c r="B102" s="572"/>
      <c r="C102" s="14"/>
      <c r="D102" s="14"/>
      <c r="E102" s="14"/>
      <c r="F102" s="14"/>
    </row>
    <row r="103" spans="1:6" x14ac:dyDescent="0.25">
      <c r="A103" s="5" t="s">
        <v>34</v>
      </c>
      <c r="B103" s="1111" t="s">
        <v>2312</v>
      </c>
      <c r="C103" s="1111" t="s">
        <v>58</v>
      </c>
      <c r="D103" s="1094" t="s">
        <v>2471</v>
      </c>
      <c r="E103" s="1094" t="s">
        <v>2452</v>
      </c>
    </row>
    <row r="104" spans="1:6" x14ac:dyDescent="0.25">
      <c r="A104" s="5" t="s">
        <v>35</v>
      </c>
      <c r="B104" s="1111" t="s">
        <v>2313</v>
      </c>
      <c r="C104" s="1111" t="s">
        <v>58</v>
      </c>
      <c r="D104" s="1094" t="s">
        <v>2472</v>
      </c>
      <c r="E104" s="1094" t="s">
        <v>2452</v>
      </c>
    </row>
    <row r="105" spans="1:6" x14ac:dyDescent="0.25">
      <c r="A105" s="5" t="s">
        <v>36</v>
      </c>
      <c r="B105" s="1111" t="s">
        <v>2314</v>
      </c>
      <c r="C105" s="1111" t="s">
        <v>58</v>
      </c>
      <c r="D105" s="1094" t="s">
        <v>2473</v>
      </c>
      <c r="E105" s="1094" t="s">
        <v>2452</v>
      </c>
    </row>
    <row r="106" spans="1:6" x14ac:dyDescent="0.25">
      <c r="A106" s="5" t="s">
        <v>37</v>
      </c>
      <c r="B106" s="1111" t="s">
        <v>2315</v>
      </c>
      <c r="C106" s="1111" t="s">
        <v>58</v>
      </c>
      <c r="D106" s="1094" t="s">
        <v>2474</v>
      </c>
      <c r="E106" s="1094" t="s">
        <v>2452</v>
      </c>
    </row>
    <row r="107" spans="1:6" x14ac:dyDescent="0.25">
      <c r="A107" s="435" t="s">
        <v>57</v>
      </c>
      <c r="B107" s="436"/>
      <c r="C107" s="436"/>
      <c r="D107" s="436"/>
      <c r="E107" s="437"/>
      <c r="F107" s="436"/>
    </row>
    <row r="108" spans="1:6" x14ac:dyDescent="0.25">
      <c r="A108" s="27" t="s">
        <v>39</v>
      </c>
      <c r="B108" s="1209" t="s">
        <v>77</v>
      </c>
      <c r="C108" s="1209" t="s">
        <v>53</v>
      </c>
      <c r="D108" s="1210" t="s">
        <v>78</v>
      </c>
      <c r="E108" s="1210" t="s">
        <v>74</v>
      </c>
      <c r="F108" s="26" t="s">
        <v>79</v>
      </c>
    </row>
    <row r="109" spans="1:6" x14ac:dyDescent="0.25">
      <c r="A109" s="27" t="s">
        <v>38</v>
      </c>
      <c r="B109" s="1209" t="s">
        <v>80</v>
      </c>
      <c r="C109" s="1209" t="s">
        <v>53</v>
      </c>
      <c r="D109" s="1210" t="s">
        <v>78</v>
      </c>
      <c r="E109" s="1210" t="s">
        <v>74</v>
      </c>
      <c r="F109" s="16" t="s">
        <v>79</v>
      </c>
    </row>
    <row r="110" spans="1:6" x14ac:dyDescent="0.25">
      <c r="A110" s="25" t="s">
        <v>40</v>
      </c>
      <c r="B110" s="1147" t="s">
        <v>1985</v>
      </c>
      <c r="C110" s="1147" t="s">
        <v>1986</v>
      </c>
      <c r="D110" s="542"/>
      <c r="E110" s="543"/>
      <c r="F110" s="17"/>
    </row>
    <row r="111" spans="1:6" x14ac:dyDescent="0.25">
      <c r="A111" s="25" t="s">
        <v>41</v>
      </c>
      <c r="B111" s="1147" t="s">
        <v>1985</v>
      </c>
      <c r="C111" s="1147" t="s">
        <v>1986</v>
      </c>
      <c r="D111" s="542"/>
      <c r="E111" s="543"/>
      <c r="F111" s="17"/>
    </row>
    <row r="112" spans="1:6" s="8" customFormat="1" x14ac:dyDescent="0.25">
      <c r="A112" s="572" t="s">
        <v>2503</v>
      </c>
      <c r="B112" s="572"/>
      <c r="C112" s="14"/>
      <c r="D112" s="14"/>
      <c r="E112" s="14"/>
      <c r="F112" s="14"/>
    </row>
    <row r="113" spans="1:6" x14ac:dyDescent="0.25">
      <c r="A113" s="5" t="s">
        <v>34</v>
      </c>
      <c r="B113" s="777" t="s">
        <v>433</v>
      </c>
      <c r="C113" s="777" t="s">
        <v>427</v>
      </c>
      <c r="D113" s="777" t="s">
        <v>434</v>
      </c>
      <c r="E113" s="778" t="s">
        <v>435</v>
      </c>
      <c r="F113" s="777" t="s">
        <v>436</v>
      </c>
    </row>
    <row r="114" spans="1:6" x14ac:dyDescent="0.25">
      <c r="A114" s="5" t="s">
        <v>35</v>
      </c>
      <c r="B114" s="777" t="s">
        <v>437</v>
      </c>
      <c r="C114" s="777" t="s">
        <v>427</v>
      </c>
      <c r="D114" s="777" t="s">
        <v>438</v>
      </c>
      <c r="E114" s="778" t="s">
        <v>435</v>
      </c>
      <c r="F114" s="777" t="s">
        <v>439</v>
      </c>
    </row>
    <row r="115" spans="1:6" x14ac:dyDescent="0.25">
      <c r="A115" s="5" t="s">
        <v>36</v>
      </c>
      <c r="B115" s="1322" t="s">
        <v>1900</v>
      </c>
      <c r="C115" s="1322" t="s">
        <v>55</v>
      </c>
      <c r="D115" s="1322" t="s">
        <v>1772</v>
      </c>
      <c r="E115" s="1323" t="s">
        <v>3156</v>
      </c>
      <c r="F115" s="1324" t="s">
        <v>1774</v>
      </c>
    </row>
    <row r="116" spans="1:6" x14ac:dyDescent="0.25">
      <c r="A116" s="5" t="s">
        <v>37</v>
      </c>
      <c r="B116" s="1322" t="s">
        <v>1901</v>
      </c>
      <c r="C116" s="1322" t="s">
        <v>55</v>
      </c>
      <c r="D116" s="1322" t="s">
        <v>1772</v>
      </c>
      <c r="E116" s="1323" t="s">
        <v>3156</v>
      </c>
      <c r="F116" s="1324" t="s">
        <v>1774</v>
      </c>
    </row>
    <row r="117" spans="1:6" x14ac:dyDescent="0.25">
      <c r="A117" s="435" t="s">
        <v>57</v>
      </c>
      <c r="B117" s="436"/>
      <c r="C117" s="436"/>
      <c r="D117" s="436"/>
      <c r="E117" s="437"/>
      <c r="F117" s="436"/>
    </row>
    <row r="118" spans="1:6" x14ac:dyDescent="0.25">
      <c r="A118" s="27" t="s">
        <v>39</v>
      </c>
      <c r="B118" s="914" t="s">
        <v>715</v>
      </c>
      <c r="C118" s="914" t="s">
        <v>9</v>
      </c>
      <c r="D118" s="914" t="s">
        <v>2180</v>
      </c>
      <c r="E118" s="916" t="s">
        <v>700</v>
      </c>
      <c r="F118" s="924" t="s">
        <v>717</v>
      </c>
    </row>
    <row r="119" spans="1:6" x14ac:dyDescent="0.25">
      <c r="A119" s="27" t="s">
        <v>38</v>
      </c>
      <c r="B119" s="914" t="s">
        <v>718</v>
      </c>
      <c r="C119" s="914" t="s">
        <v>9</v>
      </c>
      <c r="D119" s="914" t="s">
        <v>732</v>
      </c>
      <c r="E119" s="916" t="s">
        <v>700</v>
      </c>
      <c r="F119" s="924" t="s">
        <v>717</v>
      </c>
    </row>
    <row r="120" spans="1:6" x14ac:dyDescent="0.25">
      <c r="A120" s="25" t="s">
        <v>40</v>
      </c>
      <c r="B120" s="1147" t="s">
        <v>1987</v>
      </c>
      <c r="C120" s="1147" t="s">
        <v>1988</v>
      </c>
      <c r="D120" s="545"/>
      <c r="E120" s="584"/>
      <c r="F120" s="582"/>
    </row>
    <row r="121" spans="1:6" x14ac:dyDescent="0.25">
      <c r="A121" s="25" t="s">
        <v>41</v>
      </c>
      <c r="B121" s="1147" t="s">
        <v>1987</v>
      </c>
      <c r="C121" s="1147" t="s">
        <v>1988</v>
      </c>
      <c r="D121" s="545"/>
      <c r="E121" s="584"/>
      <c r="F121" s="582"/>
    </row>
    <row r="122" spans="1:6" s="8" customFormat="1" x14ac:dyDescent="0.25">
      <c r="A122" s="572" t="s">
        <v>2504</v>
      </c>
      <c r="B122" s="572"/>
      <c r="C122" s="14"/>
      <c r="D122" s="14"/>
      <c r="E122" s="14"/>
      <c r="F122" s="14"/>
    </row>
    <row r="123" spans="1:6" x14ac:dyDescent="0.25">
      <c r="A123" s="5" t="s">
        <v>34</v>
      </c>
      <c r="B123" s="848" t="s">
        <v>1895</v>
      </c>
      <c r="C123" s="849" t="s">
        <v>1896</v>
      </c>
      <c r="D123" s="850"/>
      <c r="E123" s="851" t="s">
        <v>1327</v>
      </c>
      <c r="F123" s="16"/>
    </row>
    <row r="124" spans="1:6" x14ac:dyDescent="0.25">
      <c r="A124" s="5" t="s">
        <v>35</v>
      </c>
      <c r="B124" s="848" t="s">
        <v>1895</v>
      </c>
      <c r="C124" s="849" t="s">
        <v>1896</v>
      </c>
      <c r="D124" s="850"/>
      <c r="E124" s="851" t="s">
        <v>1327</v>
      </c>
      <c r="F124" s="16"/>
    </row>
    <row r="125" spans="1:6" x14ac:dyDescent="0.25">
      <c r="A125" s="5" t="s">
        <v>36</v>
      </c>
      <c r="B125" s="849" t="s">
        <v>1897</v>
      </c>
      <c r="C125" s="849" t="s">
        <v>1898</v>
      </c>
      <c r="D125" s="850"/>
      <c r="E125" s="852" t="s">
        <v>1899</v>
      </c>
      <c r="F125" s="16"/>
    </row>
    <row r="126" spans="1:6" x14ac:dyDescent="0.25">
      <c r="A126" s="5" t="s">
        <v>37</v>
      </c>
      <c r="B126" s="849" t="s">
        <v>1897</v>
      </c>
      <c r="C126" s="849" t="s">
        <v>1898</v>
      </c>
      <c r="D126" s="850"/>
      <c r="E126" s="852" t="s">
        <v>1899</v>
      </c>
      <c r="F126" s="16"/>
    </row>
    <row r="127" spans="1:6" x14ac:dyDescent="0.25">
      <c r="A127" s="435" t="s">
        <v>57</v>
      </c>
      <c r="B127" s="436"/>
      <c r="C127" s="436"/>
      <c r="D127" s="438"/>
      <c r="E127" s="438"/>
      <c r="F127" s="436"/>
    </row>
    <row r="128" spans="1:6" x14ac:dyDescent="0.25">
      <c r="A128" s="27" t="s">
        <v>39</v>
      </c>
      <c r="B128" s="860" t="s">
        <v>935</v>
      </c>
      <c r="C128" s="861" t="s">
        <v>49</v>
      </c>
      <c r="D128" s="862" t="s">
        <v>921</v>
      </c>
      <c r="E128" s="863" t="s">
        <v>1980</v>
      </c>
      <c r="F128" s="74" t="s">
        <v>2199</v>
      </c>
    </row>
    <row r="129" spans="1:10" x14ac:dyDescent="0.25">
      <c r="A129" s="27" t="s">
        <v>38</v>
      </c>
      <c r="B129" s="860" t="s">
        <v>938</v>
      </c>
      <c r="C129" s="861" t="s">
        <v>49</v>
      </c>
      <c r="D129" s="862" t="s">
        <v>921</v>
      </c>
      <c r="E129" s="863" t="s">
        <v>1980</v>
      </c>
      <c r="F129" s="74" t="s">
        <v>2199</v>
      </c>
    </row>
    <row r="130" spans="1:10" x14ac:dyDescent="0.25">
      <c r="A130" s="25" t="s">
        <v>40</v>
      </c>
      <c r="B130" s="1148" t="s">
        <v>1989</v>
      </c>
      <c r="C130" s="1147" t="s">
        <v>1990</v>
      </c>
      <c r="D130" s="585"/>
      <c r="E130" s="77"/>
      <c r="F130" s="74"/>
    </row>
    <row r="131" spans="1:10" x14ac:dyDescent="0.25">
      <c r="A131" s="25" t="s">
        <v>41</v>
      </c>
      <c r="B131" s="1148" t="s">
        <v>1989</v>
      </c>
      <c r="C131" s="1147" t="s">
        <v>1990</v>
      </c>
      <c r="D131" s="32"/>
      <c r="E131" s="32"/>
      <c r="F131" s="16"/>
    </row>
    <row r="132" spans="1:10" s="8" customFormat="1" x14ac:dyDescent="0.25">
      <c r="A132" s="572" t="s">
        <v>2505</v>
      </c>
      <c r="B132" s="572"/>
      <c r="C132" s="14"/>
      <c r="D132" s="14"/>
      <c r="E132" s="14"/>
      <c r="F132" s="14"/>
    </row>
    <row r="133" spans="1:10" x14ac:dyDescent="0.25">
      <c r="A133" s="5" t="s">
        <v>34</v>
      </c>
      <c r="B133" s="922" t="s">
        <v>719</v>
      </c>
      <c r="C133" s="922" t="s">
        <v>9</v>
      </c>
      <c r="D133" s="922" t="s">
        <v>720</v>
      </c>
      <c r="E133" s="923" t="s">
        <v>700</v>
      </c>
      <c r="F133" s="918" t="s">
        <v>2181</v>
      </c>
    </row>
    <row r="134" spans="1:10" x14ac:dyDescent="0.25">
      <c r="A134" s="5" t="s">
        <v>35</v>
      </c>
      <c r="B134" s="922" t="s">
        <v>722</v>
      </c>
      <c r="C134" s="922" t="s">
        <v>9</v>
      </c>
      <c r="D134" s="922" t="s">
        <v>720</v>
      </c>
      <c r="E134" s="923" t="s">
        <v>700</v>
      </c>
      <c r="F134" s="918" t="s">
        <v>2181</v>
      </c>
    </row>
    <row r="135" spans="1:10" x14ac:dyDescent="0.25">
      <c r="A135" s="5" t="s">
        <v>36</v>
      </c>
      <c r="B135" s="882" t="s">
        <v>944</v>
      </c>
      <c r="C135" s="883" t="s">
        <v>49</v>
      </c>
      <c r="D135" s="866" t="s">
        <v>924</v>
      </c>
      <c r="E135" s="867" t="s">
        <v>1979</v>
      </c>
      <c r="F135" s="693" t="s">
        <v>925</v>
      </c>
    </row>
    <row r="136" spans="1:10" x14ac:dyDescent="0.25">
      <c r="A136" s="5" t="s">
        <v>37</v>
      </c>
      <c r="B136" s="860" t="s">
        <v>947</v>
      </c>
      <c r="C136" s="861" t="s">
        <v>49</v>
      </c>
      <c r="D136" s="862" t="s">
        <v>924</v>
      </c>
      <c r="E136" s="863" t="s">
        <v>1979</v>
      </c>
      <c r="F136" s="74" t="s">
        <v>925</v>
      </c>
    </row>
    <row r="137" spans="1:10" x14ac:dyDescent="0.25">
      <c r="A137" s="435" t="s">
        <v>57</v>
      </c>
      <c r="B137" s="436"/>
      <c r="C137" s="436"/>
      <c r="D137" s="436"/>
      <c r="E137" s="437"/>
      <c r="F137" s="436"/>
    </row>
    <row r="138" spans="1:10" x14ac:dyDescent="0.25">
      <c r="A138" s="27" t="s">
        <v>39</v>
      </c>
      <c r="B138" s="927" t="s">
        <v>723</v>
      </c>
      <c r="C138" s="928" t="s">
        <v>9</v>
      </c>
      <c r="D138" s="929" t="s">
        <v>724</v>
      </c>
      <c r="E138" s="929" t="s">
        <v>2185</v>
      </c>
      <c r="F138" s="925" t="s">
        <v>2186</v>
      </c>
      <c r="G138" s="516"/>
      <c r="H138" s="516"/>
      <c r="I138" s="516"/>
      <c r="J138" s="516"/>
    </row>
    <row r="139" spans="1:10" x14ac:dyDescent="0.25">
      <c r="A139" s="27" t="s">
        <v>38</v>
      </c>
      <c r="B139" s="930" t="s">
        <v>727</v>
      </c>
      <c r="C139" s="931" t="s">
        <v>9</v>
      </c>
      <c r="D139" s="932" t="s">
        <v>724</v>
      </c>
      <c r="E139" s="932" t="s">
        <v>2185</v>
      </c>
      <c r="F139" s="926" t="s">
        <v>2186</v>
      </c>
      <c r="G139" s="516"/>
      <c r="H139" s="516"/>
      <c r="I139" s="516"/>
      <c r="J139" s="516"/>
    </row>
    <row r="140" spans="1:10" x14ac:dyDescent="0.25">
      <c r="A140" s="25" t="s">
        <v>40</v>
      </c>
      <c r="B140" s="1252" t="s">
        <v>1670</v>
      </c>
      <c r="C140" s="1253" t="s">
        <v>0</v>
      </c>
      <c r="D140" s="1254" t="s">
        <v>1671</v>
      </c>
      <c r="E140" s="1253" t="s">
        <v>3139</v>
      </c>
      <c r="F140" s="1253" t="s">
        <v>1672</v>
      </c>
    </row>
    <row r="141" spans="1:10" x14ac:dyDescent="0.25">
      <c r="A141" s="25" t="s">
        <v>41</v>
      </c>
      <c r="B141" s="1255" t="s">
        <v>1673</v>
      </c>
      <c r="C141" s="1256" t="s">
        <v>0</v>
      </c>
      <c r="D141" s="1257" t="s">
        <v>1674</v>
      </c>
      <c r="E141" s="1256" t="s">
        <v>3139</v>
      </c>
      <c r="F141" s="1256" t="s">
        <v>1675</v>
      </c>
    </row>
    <row r="142" spans="1:10" s="612" customFormat="1" x14ac:dyDescent="0.25">
      <c r="A142" s="59" t="s">
        <v>15</v>
      </c>
      <c r="B142" s="59"/>
      <c r="C142" s="59"/>
      <c r="D142" s="59"/>
      <c r="E142" s="59"/>
      <c r="F142" s="59"/>
    </row>
    <row r="143" spans="1:10" x14ac:dyDescent="0.25">
      <c r="A143" s="11" t="s">
        <v>3</v>
      </c>
      <c r="B143" s="11" t="s">
        <v>6</v>
      </c>
      <c r="C143" s="11" t="s">
        <v>7</v>
      </c>
      <c r="D143" s="11" t="s">
        <v>8</v>
      </c>
      <c r="E143" s="12" t="s">
        <v>4</v>
      </c>
      <c r="F143" s="11" t="s">
        <v>11</v>
      </c>
    </row>
    <row r="144" spans="1:10" s="8" customFormat="1" x14ac:dyDescent="0.25">
      <c r="A144" s="572" t="s">
        <v>2506</v>
      </c>
      <c r="B144" s="572"/>
      <c r="C144" s="14"/>
      <c r="D144" s="14"/>
      <c r="E144" s="14"/>
      <c r="F144" s="14"/>
    </row>
    <row r="145" spans="1:6" x14ac:dyDescent="0.25">
      <c r="A145" s="5" t="s">
        <v>34</v>
      </c>
      <c r="B145" s="860" t="s">
        <v>953</v>
      </c>
      <c r="C145" s="861" t="s">
        <v>49</v>
      </c>
      <c r="D145" s="870" t="s">
        <v>927</v>
      </c>
      <c r="E145" s="863" t="s">
        <v>1979</v>
      </c>
      <c r="F145" s="74" t="s">
        <v>928</v>
      </c>
    </row>
    <row r="146" spans="1:6" x14ac:dyDescent="0.25">
      <c r="A146" s="5" t="s">
        <v>35</v>
      </c>
      <c r="B146" s="860" t="s">
        <v>956</v>
      </c>
      <c r="C146" s="861" t="s">
        <v>49</v>
      </c>
      <c r="D146" s="870" t="s">
        <v>927</v>
      </c>
      <c r="E146" s="863" t="s">
        <v>1979</v>
      </c>
      <c r="F146" s="74" t="s">
        <v>928</v>
      </c>
    </row>
    <row r="147" spans="1:6" x14ac:dyDescent="0.25">
      <c r="A147" s="5" t="s">
        <v>36</v>
      </c>
      <c r="B147" s="1244" t="s">
        <v>1676</v>
      </c>
      <c r="C147" s="1244" t="s">
        <v>0</v>
      </c>
      <c r="D147" s="1244" t="s">
        <v>1677</v>
      </c>
      <c r="E147" s="1245" t="s">
        <v>3139</v>
      </c>
      <c r="F147" s="1245" t="s">
        <v>1678</v>
      </c>
    </row>
    <row r="148" spans="1:6" x14ac:dyDescent="0.25">
      <c r="A148" s="5" t="s">
        <v>37</v>
      </c>
      <c r="B148" s="1244" t="s">
        <v>1679</v>
      </c>
      <c r="C148" s="1244" t="s">
        <v>0</v>
      </c>
      <c r="D148" s="1244" t="s">
        <v>1680</v>
      </c>
      <c r="E148" s="1245" t="s">
        <v>3139</v>
      </c>
      <c r="F148" s="1245" t="s">
        <v>1681</v>
      </c>
    </row>
    <row r="149" spans="1:6" x14ac:dyDescent="0.25">
      <c r="A149" s="435" t="s">
        <v>57</v>
      </c>
      <c r="B149" s="436"/>
      <c r="C149" s="436"/>
      <c r="D149" s="436"/>
      <c r="E149" s="437"/>
      <c r="F149" s="436"/>
    </row>
    <row r="150" spans="1:6" x14ac:dyDescent="0.25">
      <c r="A150" s="27" t="s">
        <v>39</v>
      </c>
      <c r="B150" s="1322" t="s">
        <v>1902</v>
      </c>
      <c r="C150" s="1322" t="s">
        <v>55</v>
      </c>
      <c r="D150" s="1322" t="s">
        <v>1775</v>
      </c>
      <c r="E150" s="1323" t="s">
        <v>3156</v>
      </c>
      <c r="F150" s="1325" t="s">
        <v>1776</v>
      </c>
    </row>
    <row r="151" spans="1:6" x14ac:dyDescent="0.25">
      <c r="A151" s="27" t="s">
        <v>38</v>
      </c>
      <c r="B151" s="1322" t="s">
        <v>1903</v>
      </c>
      <c r="C151" s="1322" t="s">
        <v>55</v>
      </c>
      <c r="D151" s="1322" t="s">
        <v>1775</v>
      </c>
      <c r="E151" s="1323" t="s">
        <v>3156</v>
      </c>
      <c r="F151" s="1325" t="s">
        <v>1776</v>
      </c>
    </row>
    <row r="152" spans="1:6" x14ac:dyDescent="0.25">
      <c r="A152" s="25" t="s">
        <v>40</v>
      </c>
      <c r="B152" s="1151" t="s">
        <v>1987</v>
      </c>
      <c r="C152" s="1151" t="s">
        <v>1988</v>
      </c>
      <c r="D152" s="16"/>
      <c r="E152" s="25"/>
      <c r="F152" s="586"/>
    </row>
    <row r="153" spans="1:6" x14ac:dyDescent="0.25">
      <c r="A153" s="25" t="s">
        <v>41</v>
      </c>
      <c r="B153" s="1151" t="s">
        <v>1987</v>
      </c>
      <c r="C153" s="1151" t="s">
        <v>1988</v>
      </c>
      <c r="D153" s="16"/>
      <c r="E153" s="25"/>
      <c r="F153" s="586"/>
    </row>
    <row r="154" spans="1:6" s="8" customFormat="1" x14ac:dyDescent="0.25">
      <c r="A154" s="572" t="s">
        <v>2507</v>
      </c>
      <c r="B154" s="572"/>
      <c r="C154" s="14"/>
      <c r="D154" s="14"/>
      <c r="E154" s="14"/>
      <c r="F154" s="14"/>
    </row>
    <row r="155" spans="1:6" x14ac:dyDescent="0.25">
      <c r="A155" s="5" t="s">
        <v>34</v>
      </c>
      <c r="B155" s="1111" t="s">
        <v>2316</v>
      </c>
      <c r="C155" s="1111" t="s">
        <v>58</v>
      </c>
      <c r="D155" s="1094" t="s">
        <v>2475</v>
      </c>
      <c r="E155" s="1094" t="s">
        <v>2452</v>
      </c>
    </row>
    <row r="156" spans="1:6" x14ac:dyDescent="0.25">
      <c r="A156" s="5" t="s">
        <v>35</v>
      </c>
      <c r="B156" s="1111" t="s">
        <v>2317</v>
      </c>
      <c r="C156" s="1111" t="s">
        <v>58</v>
      </c>
      <c r="D156" s="1094" t="s">
        <v>2476</v>
      </c>
      <c r="E156" s="1094" t="s">
        <v>2452</v>
      </c>
    </row>
    <row r="157" spans="1:6" x14ac:dyDescent="0.25">
      <c r="A157" s="5" t="s">
        <v>36</v>
      </c>
      <c r="B157" s="1111" t="s">
        <v>2319</v>
      </c>
      <c r="C157" s="1111" t="s">
        <v>58</v>
      </c>
      <c r="D157" s="1094"/>
      <c r="E157" s="1094" t="s">
        <v>2452</v>
      </c>
    </row>
    <row r="158" spans="1:6" x14ac:dyDescent="0.25">
      <c r="A158" s="5" t="s">
        <v>37</v>
      </c>
      <c r="B158" s="1111" t="s">
        <v>2320</v>
      </c>
      <c r="C158" s="1111" t="s">
        <v>58</v>
      </c>
      <c r="D158" s="1094"/>
      <c r="E158" s="1094" t="s">
        <v>2452</v>
      </c>
    </row>
    <row r="159" spans="1:6" x14ac:dyDescent="0.25">
      <c r="A159" s="435" t="s">
        <v>57</v>
      </c>
      <c r="B159" s="436"/>
      <c r="C159" s="436"/>
      <c r="D159" s="436"/>
      <c r="E159" s="437"/>
      <c r="F159" s="436"/>
    </row>
    <row r="160" spans="1:6" x14ac:dyDescent="0.25">
      <c r="A160" s="27" t="s">
        <v>39</v>
      </c>
      <c r="B160" s="1209" t="s">
        <v>81</v>
      </c>
      <c r="C160" s="1209" t="s">
        <v>53</v>
      </c>
      <c r="D160" s="1210" t="s">
        <v>82</v>
      </c>
      <c r="E160" s="1210" t="s">
        <v>74</v>
      </c>
      <c r="F160" s="26" t="s">
        <v>83</v>
      </c>
    </row>
    <row r="161" spans="1:29" x14ac:dyDescent="0.25">
      <c r="A161" s="27" t="s">
        <v>38</v>
      </c>
      <c r="B161" s="1209" t="s">
        <v>84</v>
      </c>
      <c r="C161" s="1209" t="s">
        <v>53</v>
      </c>
      <c r="D161" s="1210" t="s">
        <v>82</v>
      </c>
      <c r="E161" s="1210" t="s">
        <v>74</v>
      </c>
      <c r="F161" s="26" t="s">
        <v>83</v>
      </c>
    </row>
    <row r="162" spans="1:29" x14ac:dyDescent="0.25">
      <c r="A162" s="25" t="s">
        <v>40</v>
      </c>
      <c r="B162" s="1147" t="s">
        <v>1985</v>
      </c>
      <c r="C162" s="1147" t="s">
        <v>1986</v>
      </c>
      <c r="D162" s="75"/>
      <c r="E162" s="75"/>
      <c r="F162" s="75"/>
    </row>
    <row r="163" spans="1:29" x14ac:dyDescent="0.25">
      <c r="A163" s="25" t="s">
        <v>41</v>
      </c>
      <c r="B163" s="1147" t="s">
        <v>1985</v>
      </c>
      <c r="C163" s="1147" t="s">
        <v>1986</v>
      </c>
      <c r="D163" s="74"/>
      <c r="E163" s="562"/>
      <c r="F163" s="72"/>
    </row>
    <row r="164" spans="1:29" s="8" customFormat="1" x14ac:dyDescent="0.25">
      <c r="A164" s="572" t="s">
        <v>2508</v>
      </c>
      <c r="B164" s="572"/>
      <c r="C164" s="14"/>
      <c r="D164" s="14"/>
      <c r="E164" s="14"/>
      <c r="F164" s="14"/>
    </row>
    <row r="165" spans="1:29" x14ac:dyDescent="0.25">
      <c r="A165" s="5" t="s">
        <v>34</v>
      </c>
      <c r="B165" s="1091" t="s">
        <v>3013</v>
      </c>
      <c r="C165" s="1091" t="s">
        <v>2451</v>
      </c>
      <c r="D165" s="1091" t="s">
        <v>3014</v>
      </c>
      <c r="E165" s="1092" t="s">
        <v>2452</v>
      </c>
      <c r="F165" s="1093" t="s">
        <v>2454</v>
      </c>
    </row>
    <row r="166" spans="1:29" x14ac:dyDescent="0.25">
      <c r="A166" s="5" t="s">
        <v>35</v>
      </c>
      <c r="B166" s="1091" t="s">
        <v>2453</v>
      </c>
      <c r="C166" s="1091" t="s">
        <v>2451</v>
      </c>
      <c r="D166" s="1091" t="s">
        <v>3015</v>
      </c>
      <c r="E166" s="1092" t="s">
        <v>2452</v>
      </c>
      <c r="F166" s="1093" t="s">
        <v>2456</v>
      </c>
    </row>
    <row r="167" spans="1:29" x14ac:dyDescent="0.25">
      <c r="A167" s="5" t="s">
        <v>36</v>
      </c>
      <c r="B167" s="1091" t="s">
        <v>2455</v>
      </c>
      <c r="C167" s="1091" t="s">
        <v>2451</v>
      </c>
      <c r="D167" s="1091" t="s">
        <v>3016</v>
      </c>
      <c r="E167" s="1092" t="s">
        <v>2452</v>
      </c>
      <c r="F167" s="1093" t="s">
        <v>2470</v>
      </c>
    </row>
    <row r="168" spans="1:29" x14ac:dyDescent="0.25">
      <c r="A168" s="5" t="s">
        <v>37</v>
      </c>
      <c r="B168" s="1091" t="s">
        <v>2469</v>
      </c>
      <c r="C168" s="1091" t="s">
        <v>2451</v>
      </c>
      <c r="D168" s="1091" t="s">
        <v>3017</v>
      </c>
      <c r="E168" s="1092" t="s">
        <v>2452</v>
      </c>
      <c r="F168" s="1093" t="s">
        <v>2458</v>
      </c>
    </row>
    <row r="169" spans="1:29" x14ac:dyDescent="0.25">
      <c r="A169" s="435" t="s">
        <v>57</v>
      </c>
      <c r="B169" s="436"/>
      <c r="C169" s="436"/>
      <c r="D169" s="589"/>
      <c r="E169" s="576"/>
      <c r="F169" s="442"/>
    </row>
    <row r="170" spans="1:29" x14ac:dyDescent="0.25">
      <c r="A170" s="27" t="s">
        <v>39</v>
      </c>
      <c r="B170" s="949" t="s">
        <v>2200</v>
      </c>
      <c r="C170" s="949" t="s">
        <v>1976</v>
      </c>
      <c r="D170" s="871" t="s">
        <v>2178</v>
      </c>
      <c r="E170" s="43" t="s">
        <v>2888</v>
      </c>
      <c r="F170" s="21" t="s">
        <v>2179</v>
      </c>
      <c r="G170" s="39"/>
      <c r="H170" s="39"/>
      <c r="I170" s="39"/>
      <c r="J170" s="39"/>
      <c r="K170" s="39"/>
      <c r="L170" s="39"/>
      <c r="M170" s="39"/>
      <c r="N170" s="39"/>
      <c r="O170" s="39"/>
      <c r="P170" s="39"/>
      <c r="Q170" s="39"/>
      <c r="R170" s="39"/>
      <c r="S170" s="39"/>
      <c r="T170" s="39"/>
      <c r="U170" s="39"/>
      <c r="V170" s="39"/>
      <c r="W170" s="39"/>
      <c r="X170" s="39"/>
      <c r="Y170" s="39"/>
      <c r="Z170" s="39"/>
      <c r="AA170" s="39"/>
      <c r="AB170" s="39"/>
      <c r="AC170" s="39"/>
    </row>
    <row r="171" spans="1:29" x14ac:dyDescent="0.25">
      <c r="A171" s="27" t="s">
        <v>38</v>
      </c>
      <c r="B171" s="949" t="s">
        <v>2201</v>
      </c>
      <c r="C171" s="949" t="s">
        <v>1976</v>
      </c>
      <c r="D171" s="871" t="s">
        <v>2178</v>
      </c>
      <c r="E171" s="43" t="s">
        <v>2888</v>
      </c>
      <c r="F171" s="21" t="s">
        <v>2179</v>
      </c>
      <c r="G171" s="39"/>
      <c r="H171" s="39"/>
      <c r="I171" s="39"/>
      <c r="J171" s="39"/>
      <c r="K171" s="39"/>
      <c r="L171" s="39"/>
      <c r="M171" s="39"/>
      <c r="N171" s="39"/>
      <c r="O171" s="39"/>
      <c r="P171" s="39"/>
      <c r="Q171" s="39"/>
      <c r="R171" s="39"/>
      <c r="S171" s="39"/>
      <c r="T171" s="39"/>
      <c r="U171" s="39"/>
      <c r="V171" s="39"/>
      <c r="W171" s="39"/>
      <c r="X171" s="39"/>
      <c r="Y171" s="39"/>
      <c r="Z171" s="39"/>
      <c r="AA171" s="39"/>
      <c r="AB171" s="39"/>
      <c r="AC171" s="39"/>
    </row>
    <row r="172" spans="1:29" x14ac:dyDescent="0.25">
      <c r="A172" s="25" t="s">
        <v>40</v>
      </c>
      <c r="B172" s="950" t="s">
        <v>2200</v>
      </c>
      <c r="C172" s="950" t="s">
        <v>1977</v>
      </c>
      <c r="D172" s="868" t="s">
        <v>2178</v>
      </c>
      <c r="E172" s="581" t="s">
        <v>2888</v>
      </c>
      <c r="F172" s="588" t="s">
        <v>2179</v>
      </c>
      <c r="G172" s="39"/>
      <c r="H172" s="39"/>
      <c r="I172" s="39"/>
      <c r="J172" s="39"/>
      <c r="K172" s="39"/>
      <c r="L172" s="39"/>
      <c r="M172" s="39"/>
      <c r="N172" s="39"/>
      <c r="O172" s="39"/>
      <c r="P172" s="39"/>
      <c r="Q172" s="39"/>
      <c r="R172" s="39"/>
      <c r="S172" s="39"/>
      <c r="T172" s="39"/>
      <c r="U172" s="39"/>
      <c r="V172" s="39"/>
      <c r="W172" s="39"/>
      <c r="X172" s="39"/>
      <c r="Y172" s="39"/>
      <c r="Z172" s="39"/>
      <c r="AA172" s="39"/>
      <c r="AB172" s="39"/>
      <c r="AC172" s="39"/>
    </row>
    <row r="173" spans="1:29" x14ac:dyDescent="0.25">
      <c r="A173" s="25" t="s">
        <v>41</v>
      </c>
      <c r="B173" s="950" t="s">
        <v>2201</v>
      </c>
      <c r="C173" s="950" t="s">
        <v>1977</v>
      </c>
      <c r="D173" s="868" t="s">
        <v>2178</v>
      </c>
      <c r="E173" s="581" t="s">
        <v>2888</v>
      </c>
      <c r="F173" s="588" t="s">
        <v>2179</v>
      </c>
      <c r="G173" s="39"/>
      <c r="H173" s="39"/>
      <c r="I173" s="39"/>
      <c r="J173" s="39"/>
      <c r="K173" s="39"/>
      <c r="L173" s="39"/>
      <c r="M173" s="39"/>
      <c r="N173" s="39"/>
      <c r="O173" s="39"/>
      <c r="P173" s="39"/>
      <c r="Q173" s="39"/>
      <c r="R173" s="39"/>
      <c r="S173" s="39"/>
      <c r="T173" s="39"/>
      <c r="U173" s="39"/>
      <c r="V173" s="39"/>
      <c r="W173" s="39"/>
      <c r="X173" s="39"/>
      <c r="Y173" s="39"/>
      <c r="Z173" s="39"/>
      <c r="AA173" s="39"/>
      <c r="AB173" s="39"/>
      <c r="AC173" s="39"/>
    </row>
    <row r="174" spans="1:29" s="8" customFormat="1" x14ac:dyDescent="0.25">
      <c r="A174" s="572" t="s">
        <v>2509</v>
      </c>
      <c r="B174" s="572"/>
      <c r="C174" s="14"/>
      <c r="D174" s="14"/>
      <c r="E174" s="14"/>
      <c r="F174" s="14"/>
    </row>
    <row r="175" spans="1:29" x14ac:dyDescent="0.25">
      <c r="A175" s="5" t="s">
        <v>34</v>
      </c>
      <c r="B175" s="848" t="s">
        <v>1895</v>
      </c>
      <c r="C175" s="849" t="s">
        <v>1896</v>
      </c>
      <c r="D175" s="850"/>
      <c r="E175" s="851" t="s">
        <v>1327</v>
      </c>
      <c r="F175" s="16"/>
    </row>
    <row r="176" spans="1:29" x14ac:dyDescent="0.25">
      <c r="A176" s="5" t="s">
        <v>35</v>
      </c>
      <c r="B176" s="848" t="s">
        <v>1895</v>
      </c>
      <c r="C176" s="849" t="s">
        <v>1896</v>
      </c>
      <c r="D176" s="850"/>
      <c r="E176" s="851" t="s">
        <v>1327</v>
      </c>
      <c r="F176" s="16"/>
    </row>
    <row r="177" spans="1:10" x14ac:dyDescent="0.25">
      <c r="A177" s="5" t="s">
        <v>36</v>
      </c>
      <c r="B177" s="849" t="s">
        <v>1897</v>
      </c>
      <c r="C177" s="849" t="s">
        <v>1898</v>
      </c>
      <c r="D177" s="850"/>
      <c r="E177" s="852" t="s">
        <v>1899</v>
      </c>
      <c r="F177" s="16"/>
    </row>
    <row r="178" spans="1:10" x14ac:dyDescent="0.25">
      <c r="A178" s="5" t="s">
        <v>37</v>
      </c>
      <c r="B178" s="849" t="s">
        <v>1897</v>
      </c>
      <c r="C178" s="849" t="s">
        <v>1898</v>
      </c>
      <c r="D178" s="850"/>
      <c r="E178" s="852" t="s">
        <v>1899</v>
      </c>
      <c r="F178" s="16"/>
    </row>
    <row r="179" spans="1:10" x14ac:dyDescent="0.25">
      <c r="A179" s="605" t="s">
        <v>57</v>
      </c>
      <c r="B179" s="606"/>
      <c r="C179" s="606"/>
      <c r="D179" s="606"/>
      <c r="E179" s="607"/>
      <c r="F179" s="606"/>
    </row>
    <row r="180" spans="1:10" s="38" customFormat="1" x14ac:dyDescent="0.25">
      <c r="A180" s="18" t="s">
        <v>39</v>
      </c>
      <c r="B180" s="922" t="s">
        <v>728</v>
      </c>
      <c r="C180" s="916" t="s">
        <v>9</v>
      </c>
      <c r="D180" s="916" t="s">
        <v>729</v>
      </c>
      <c r="E180" s="922" t="s">
        <v>2185</v>
      </c>
      <c r="F180" s="933" t="s">
        <v>730</v>
      </c>
      <c r="G180" s="923"/>
      <c r="H180" s="923"/>
    </row>
    <row r="181" spans="1:10" s="38" customFormat="1" x14ac:dyDescent="0.25">
      <c r="A181" s="18" t="s">
        <v>38</v>
      </c>
      <c r="B181" s="922" t="s">
        <v>731</v>
      </c>
      <c r="C181" s="916" t="s">
        <v>9</v>
      </c>
      <c r="D181" s="916" t="s">
        <v>732</v>
      </c>
      <c r="E181" s="922" t="s">
        <v>2185</v>
      </c>
      <c r="F181" s="933" t="s">
        <v>733</v>
      </c>
      <c r="G181" s="923"/>
      <c r="H181" s="923"/>
    </row>
    <row r="182" spans="1:10" x14ac:dyDescent="0.25">
      <c r="A182" s="515" t="s">
        <v>40</v>
      </c>
      <c r="B182" s="1149" t="s">
        <v>1989</v>
      </c>
      <c r="C182" s="1150" t="s">
        <v>1990</v>
      </c>
      <c r="D182" s="608"/>
      <c r="E182" s="608"/>
      <c r="F182" s="544"/>
    </row>
    <row r="183" spans="1:10" x14ac:dyDescent="0.25">
      <c r="A183" s="25" t="s">
        <v>41</v>
      </c>
      <c r="B183" s="1148" t="s">
        <v>1989</v>
      </c>
      <c r="C183" s="1147" t="s">
        <v>1990</v>
      </c>
      <c r="D183" s="32"/>
      <c r="E183" s="32"/>
      <c r="F183" s="16"/>
    </row>
    <row r="184" spans="1:10" s="8" customFormat="1" x14ac:dyDescent="0.25">
      <c r="A184" s="572" t="s">
        <v>2510</v>
      </c>
      <c r="B184" s="572"/>
      <c r="C184" s="14"/>
      <c r="D184" s="14"/>
      <c r="E184" s="14"/>
      <c r="F184" s="14"/>
    </row>
    <row r="185" spans="1:10" x14ac:dyDescent="0.25">
      <c r="A185" s="5" t="s">
        <v>34</v>
      </c>
      <c r="B185" s="1127" t="s">
        <v>1062</v>
      </c>
      <c r="C185" s="1127" t="s">
        <v>50</v>
      </c>
      <c r="D185" s="1127" t="s">
        <v>1063</v>
      </c>
      <c r="E185" s="1128" t="s">
        <v>1064</v>
      </c>
      <c r="F185" s="1129" t="s">
        <v>1065</v>
      </c>
    </row>
    <row r="186" spans="1:10" x14ac:dyDescent="0.25">
      <c r="A186" s="5" t="s">
        <v>35</v>
      </c>
      <c r="B186" s="1130" t="s">
        <v>1066</v>
      </c>
      <c r="C186" s="1131" t="s">
        <v>50</v>
      </c>
      <c r="D186" s="1132" t="s">
        <v>1067</v>
      </c>
      <c r="E186" s="1133" t="s">
        <v>1064</v>
      </c>
      <c r="F186" s="1130" t="s">
        <v>1068</v>
      </c>
    </row>
    <row r="187" spans="1:10" x14ac:dyDescent="0.25">
      <c r="A187" s="5" t="s">
        <v>36</v>
      </c>
      <c r="B187" s="860" t="s">
        <v>959</v>
      </c>
      <c r="C187" s="861" t="s">
        <v>49</v>
      </c>
      <c r="D187" s="862" t="s">
        <v>2202</v>
      </c>
      <c r="E187" s="863" t="s">
        <v>1980</v>
      </c>
      <c r="F187" s="74" t="s">
        <v>931</v>
      </c>
    </row>
    <row r="188" spans="1:10" x14ac:dyDescent="0.25">
      <c r="A188" s="5" t="s">
        <v>37</v>
      </c>
      <c r="B188" s="860" t="s">
        <v>962</v>
      </c>
      <c r="C188" s="861" t="s">
        <v>49</v>
      </c>
      <c r="D188" s="870" t="s">
        <v>933</v>
      </c>
      <c r="E188" s="863" t="s">
        <v>1980</v>
      </c>
      <c r="F188" s="74" t="s">
        <v>2203</v>
      </c>
    </row>
    <row r="189" spans="1:10" x14ac:dyDescent="0.25">
      <c r="A189" s="435" t="s">
        <v>57</v>
      </c>
      <c r="B189" s="436"/>
      <c r="C189" s="436"/>
      <c r="D189" s="436"/>
      <c r="E189" s="437"/>
      <c r="F189" s="436"/>
    </row>
    <row r="190" spans="1:10" x14ac:dyDescent="0.25">
      <c r="A190" s="18" t="s">
        <v>39</v>
      </c>
      <c r="B190" s="935" t="s">
        <v>734</v>
      </c>
      <c r="C190" s="936" t="s">
        <v>9</v>
      </c>
      <c r="D190" s="937" t="s">
        <v>735</v>
      </c>
      <c r="E190" s="938" t="s">
        <v>2185</v>
      </c>
      <c r="F190" s="935" t="s">
        <v>736</v>
      </c>
      <c r="G190" s="920"/>
      <c r="H190" s="920"/>
      <c r="I190" s="920"/>
      <c r="J190" s="920"/>
    </row>
    <row r="191" spans="1:10" x14ac:dyDescent="0.25">
      <c r="A191" s="18" t="s">
        <v>38</v>
      </c>
      <c r="B191" s="939" t="s">
        <v>737</v>
      </c>
      <c r="C191" s="940" t="s">
        <v>9</v>
      </c>
      <c r="D191" s="941" t="s">
        <v>738</v>
      </c>
      <c r="E191" s="942" t="s">
        <v>2185</v>
      </c>
      <c r="F191" s="939" t="s">
        <v>739</v>
      </c>
      <c r="G191" s="920"/>
      <c r="H191" s="920"/>
      <c r="I191" s="920"/>
      <c r="J191" s="920"/>
    </row>
    <row r="192" spans="1:10" x14ac:dyDescent="0.25">
      <c r="A192" s="25" t="s">
        <v>40</v>
      </c>
      <c r="B192" s="873" t="s">
        <v>965</v>
      </c>
      <c r="C192" s="873" t="s">
        <v>49</v>
      </c>
      <c r="D192" s="873" t="s">
        <v>936</v>
      </c>
      <c r="E192" s="874" t="s">
        <v>1979</v>
      </c>
      <c r="F192" s="5" t="s">
        <v>937</v>
      </c>
    </row>
    <row r="193" spans="1:6" x14ac:dyDescent="0.25">
      <c r="A193" s="25" t="s">
        <v>41</v>
      </c>
      <c r="B193" s="873" t="s">
        <v>968</v>
      </c>
      <c r="C193" s="873" t="s">
        <v>49</v>
      </c>
      <c r="D193" s="873" t="s">
        <v>939</v>
      </c>
      <c r="E193" s="874" t="s">
        <v>1979</v>
      </c>
      <c r="F193" s="5" t="s">
        <v>940</v>
      </c>
    </row>
    <row r="194" spans="1:6" s="612" customFormat="1" x14ac:dyDescent="0.25">
      <c r="A194" s="59" t="s">
        <v>16</v>
      </c>
      <c r="B194" s="59"/>
      <c r="C194" s="59"/>
      <c r="D194" s="59"/>
      <c r="E194" s="59"/>
      <c r="F194" s="59"/>
    </row>
    <row r="195" spans="1:6" x14ac:dyDescent="0.25">
      <c r="A195" s="11" t="s">
        <v>3</v>
      </c>
      <c r="B195" s="11" t="s">
        <v>6</v>
      </c>
      <c r="C195" s="11" t="s">
        <v>7</v>
      </c>
      <c r="D195" s="11" t="s">
        <v>8</v>
      </c>
      <c r="E195" s="12" t="s">
        <v>4</v>
      </c>
      <c r="F195" s="11" t="s">
        <v>11</v>
      </c>
    </row>
    <row r="196" spans="1:6" s="8" customFormat="1" x14ac:dyDescent="0.25">
      <c r="A196" s="572" t="s">
        <v>2511</v>
      </c>
      <c r="B196" s="572"/>
      <c r="C196" s="14"/>
      <c r="D196" s="14"/>
      <c r="E196" s="14"/>
      <c r="F196" s="14"/>
    </row>
    <row r="197" spans="1:6" x14ac:dyDescent="0.25">
      <c r="A197" s="5" t="s">
        <v>34</v>
      </c>
      <c r="B197" s="875" t="s">
        <v>971</v>
      </c>
      <c r="C197" s="873" t="s">
        <v>49</v>
      </c>
      <c r="D197" s="875" t="s">
        <v>2877</v>
      </c>
      <c r="E197" s="875" t="s">
        <v>1979</v>
      </c>
      <c r="F197" s="26" t="s">
        <v>946</v>
      </c>
    </row>
    <row r="198" spans="1:6" x14ac:dyDescent="0.25">
      <c r="A198" s="5" t="s">
        <v>35</v>
      </c>
      <c r="B198" s="877" t="s">
        <v>974</v>
      </c>
      <c r="C198" s="877" t="s">
        <v>49</v>
      </c>
      <c r="D198" s="878" t="s">
        <v>2878</v>
      </c>
      <c r="E198" s="879" t="s">
        <v>1979</v>
      </c>
      <c r="F198" s="18" t="s">
        <v>949</v>
      </c>
    </row>
    <row r="199" spans="1:6" x14ac:dyDescent="0.25">
      <c r="A199" s="5" t="s">
        <v>36</v>
      </c>
      <c r="B199" s="922" t="s">
        <v>740</v>
      </c>
      <c r="C199" s="916" t="s">
        <v>9</v>
      </c>
      <c r="D199" s="922" t="s">
        <v>741</v>
      </c>
      <c r="E199" s="922" t="s">
        <v>742</v>
      </c>
      <c r="F199" s="943" t="s">
        <v>2187</v>
      </c>
    </row>
    <row r="200" spans="1:6" x14ac:dyDescent="0.25">
      <c r="A200" s="5" t="s">
        <v>37</v>
      </c>
      <c r="B200" s="922" t="s">
        <v>744</v>
      </c>
      <c r="C200" s="916" t="s">
        <v>9</v>
      </c>
      <c r="D200" s="922" t="s">
        <v>741</v>
      </c>
      <c r="E200" s="922" t="s">
        <v>742</v>
      </c>
      <c r="F200" s="943" t="s">
        <v>2187</v>
      </c>
    </row>
    <row r="201" spans="1:6" x14ac:dyDescent="0.25">
      <c r="A201" s="435" t="s">
        <v>57</v>
      </c>
      <c r="B201" s="436"/>
      <c r="C201" s="436"/>
      <c r="D201" s="436"/>
      <c r="E201" s="437"/>
      <c r="F201" s="436"/>
    </row>
    <row r="202" spans="1:6" x14ac:dyDescent="0.25">
      <c r="A202" s="18" t="s">
        <v>39</v>
      </c>
      <c r="B202" s="1124" t="s">
        <v>2457</v>
      </c>
      <c r="C202" s="1125" t="s">
        <v>2451</v>
      </c>
      <c r="D202" s="1152" t="s">
        <v>3018</v>
      </c>
      <c r="E202" s="1126" t="s">
        <v>2452</v>
      </c>
      <c r="F202" s="1153" t="s">
        <v>2462</v>
      </c>
    </row>
    <row r="203" spans="1:6" x14ac:dyDescent="0.25">
      <c r="A203" s="18" t="s">
        <v>38</v>
      </c>
      <c r="B203" s="1094" t="s">
        <v>2459</v>
      </c>
      <c r="C203" s="1094" t="s">
        <v>2451</v>
      </c>
      <c r="D203" s="1094" t="s">
        <v>3019</v>
      </c>
      <c r="E203" s="1094" t="s">
        <v>2452</v>
      </c>
      <c r="F203" s="1094" t="s">
        <v>2462</v>
      </c>
    </row>
    <row r="204" spans="1:6" ht="23.1" customHeight="1" x14ac:dyDescent="0.25">
      <c r="A204" s="25" t="s">
        <v>40</v>
      </c>
      <c r="B204" s="1258" t="s">
        <v>1682</v>
      </c>
      <c r="C204" s="1258" t="s">
        <v>0</v>
      </c>
      <c r="D204" s="1259" t="s">
        <v>1683</v>
      </c>
      <c r="E204" s="1260" t="s">
        <v>3139</v>
      </c>
      <c r="F204" s="1259" t="s">
        <v>1684</v>
      </c>
    </row>
    <row r="205" spans="1:6" ht="22.5" customHeight="1" x14ac:dyDescent="0.25">
      <c r="A205" s="25" t="s">
        <v>41</v>
      </c>
      <c r="B205" s="1258" t="s">
        <v>1685</v>
      </c>
      <c r="C205" s="1258" t="s">
        <v>0</v>
      </c>
      <c r="D205" s="1259" t="s">
        <v>1683</v>
      </c>
      <c r="E205" s="1260" t="s">
        <v>3139</v>
      </c>
      <c r="F205" s="1259" t="s">
        <v>1684</v>
      </c>
    </row>
    <row r="206" spans="1:6" s="8" customFormat="1" x14ac:dyDescent="0.25">
      <c r="A206" s="572" t="s">
        <v>2512</v>
      </c>
      <c r="B206" s="572"/>
      <c r="C206" s="14"/>
      <c r="D206" s="14"/>
      <c r="E206" s="14"/>
      <c r="F206" s="14"/>
    </row>
    <row r="207" spans="1:6" x14ac:dyDescent="0.25">
      <c r="A207" s="5" t="s">
        <v>34</v>
      </c>
      <c r="B207" s="952" t="s">
        <v>2204</v>
      </c>
      <c r="C207" s="872" t="s">
        <v>2183</v>
      </c>
      <c r="D207" s="951" t="s">
        <v>2182</v>
      </c>
      <c r="E207" s="43" t="s">
        <v>2889</v>
      </c>
      <c r="F207" s="21" t="s">
        <v>2890</v>
      </c>
    </row>
    <row r="208" spans="1:6" x14ac:dyDescent="0.25">
      <c r="A208" s="5" t="s">
        <v>35</v>
      </c>
      <c r="B208" s="952" t="s">
        <v>2205</v>
      </c>
      <c r="C208" s="872" t="s">
        <v>2183</v>
      </c>
      <c r="D208" s="951" t="s">
        <v>2182</v>
      </c>
      <c r="E208" s="43" t="s">
        <v>2889</v>
      </c>
      <c r="F208" s="21" t="s">
        <v>2890</v>
      </c>
    </row>
    <row r="209" spans="1:9" x14ac:dyDescent="0.25">
      <c r="A209" s="5" t="s">
        <v>36</v>
      </c>
      <c r="B209" s="952" t="s">
        <v>2204</v>
      </c>
      <c r="C209" s="872" t="s">
        <v>2184</v>
      </c>
      <c r="D209" s="951" t="s">
        <v>2182</v>
      </c>
      <c r="E209" s="43" t="s">
        <v>2889</v>
      </c>
      <c r="F209" s="21" t="s">
        <v>2890</v>
      </c>
    </row>
    <row r="210" spans="1:9" x14ac:dyDescent="0.25">
      <c r="A210" s="5" t="s">
        <v>37</v>
      </c>
      <c r="B210" s="952" t="s">
        <v>2205</v>
      </c>
      <c r="C210" s="872" t="s">
        <v>2184</v>
      </c>
      <c r="D210" s="951" t="s">
        <v>2182</v>
      </c>
      <c r="E210" s="43" t="s">
        <v>2889</v>
      </c>
      <c r="F210" s="21" t="s">
        <v>2890</v>
      </c>
    </row>
    <row r="211" spans="1:9" x14ac:dyDescent="0.25">
      <c r="A211" s="435" t="s">
        <v>57</v>
      </c>
      <c r="B211" s="436"/>
      <c r="C211" s="436"/>
      <c r="D211" s="436"/>
      <c r="E211" s="590"/>
      <c r="F211" s="436"/>
    </row>
    <row r="212" spans="1:9" ht="21.95" customHeight="1" x14ac:dyDescent="0.25">
      <c r="A212" s="27" t="s">
        <v>39</v>
      </c>
      <c r="B212" s="1204" t="s">
        <v>88</v>
      </c>
      <c r="C212" s="1204" t="s">
        <v>53</v>
      </c>
      <c r="D212" s="1211" t="s">
        <v>86</v>
      </c>
      <c r="E212" s="1205" t="s">
        <v>74</v>
      </c>
      <c r="F212" s="1212" t="s">
        <v>87</v>
      </c>
    </row>
    <row r="213" spans="1:9" ht="21.95" customHeight="1" x14ac:dyDescent="0.25">
      <c r="A213" s="27" t="s">
        <v>38</v>
      </c>
      <c r="B213" s="1204" t="s">
        <v>91</v>
      </c>
      <c r="C213" s="1204" t="s">
        <v>53</v>
      </c>
      <c r="D213" s="1212" t="s">
        <v>86</v>
      </c>
      <c r="E213" s="1205" t="s">
        <v>74</v>
      </c>
      <c r="F213" s="1212" t="s">
        <v>87</v>
      </c>
    </row>
    <row r="214" spans="1:9" x14ac:dyDescent="0.25">
      <c r="A214" s="25" t="s">
        <v>40</v>
      </c>
      <c r="B214" s="1147" t="s">
        <v>1985</v>
      </c>
      <c r="C214" s="1147" t="s">
        <v>1986</v>
      </c>
      <c r="D214" s="75"/>
      <c r="E214" s="75"/>
      <c r="F214" s="72"/>
    </row>
    <row r="215" spans="1:9" x14ac:dyDescent="0.25">
      <c r="A215" s="25" t="s">
        <v>41</v>
      </c>
      <c r="B215" s="1147" t="s">
        <v>1985</v>
      </c>
      <c r="C215" s="1147" t="s">
        <v>1986</v>
      </c>
      <c r="D215" s="75"/>
      <c r="E215" s="75"/>
      <c r="F215" s="72"/>
    </row>
    <row r="216" spans="1:9" s="8" customFormat="1" x14ac:dyDescent="0.25">
      <c r="A216" s="572" t="s">
        <v>2513</v>
      </c>
      <c r="B216" s="572"/>
      <c r="C216" s="14"/>
      <c r="D216" s="14"/>
      <c r="E216" s="14"/>
      <c r="F216" s="14"/>
    </row>
    <row r="217" spans="1:9" x14ac:dyDescent="0.25">
      <c r="A217" s="5" t="s">
        <v>34</v>
      </c>
      <c r="B217" s="782" t="s">
        <v>2219</v>
      </c>
      <c r="C217" s="782" t="s">
        <v>2772</v>
      </c>
      <c r="D217" s="782" t="s">
        <v>455</v>
      </c>
      <c r="E217" s="780" t="s">
        <v>435</v>
      </c>
      <c r="F217" s="766" t="s">
        <v>457</v>
      </c>
    </row>
    <row r="218" spans="1:9" x14ac:dyDescent="0.25">
      <c r="A218" s="5" t="s">
        <v>35</v>
      </c>
      <c r="B218" s="779" t="s">
        <v>2219</v>
      </c>
      <c r="C218" s="779" t="s">
        <v>2773</v>
      </c>
      <c r="D218" s="779" t="s">
        <v>455</v>
      </c>
      <c r="E218" s="782" t="s">
        <v>435</v>
      </c>
      <c r="F218" s="766" t="s">
        <v>457</v>
      </c>
    </row>
    <row r="219" spans="1:9" x14ac:dyDescent="0.25">
      <c r="A219" s="5" t="s">
        <v>36</v>
      </c>
      <c r="B219" s="1322" t="s">
        <v>1904</v>
      </c>
      <c r="C219" s="1322" t="s">
        <v>55</v>
      </c>
      <c r="D219" s="1322" t="s">
        <v>1777</v>
      </c>
      <c r="E219" s="1326" t="s">
        <v>3156</v>
      </c>
      <c r="F219" s="1325" t="s">
        <v>1778</v>
      </c>
    </row>
    <row r="220" spans="1:9" x14ac:dyDescent="0.25">
      <c r="A220" s="5" t="s">
        <v>37</v>
      </c>
      <c r="B220" s="1322" t="s">
        <v>1905</v>
      </c>
      <c r="C220" s="1322" t="s">
        <v>55</v>
      </c>
      <c r="D220" s="1322" t="s">
        <v>1777</v>
      </c>
      <c r="E220" s="1326" t="s">
        <v>3156</v>
      </c>
      <c r="F220" s="1325" t="s">
        <v>1778</v>
      </c>
    </row>
    <row r="221" spans="1:9" x14ac:dyDescent="0.25">
      <c r="A221" s="435" t="s">
        <v>57</v>
      </c>
      <c r="B221" s="436"/>
      <c r="C221" s="436"/>
      <c r="D221" s="436"/>
      <c r="E221" s="437"/>
      <c r="F221" s="436"/>
    </row>
    <row r="222" spans="1:9" x14ac:dyDescent="0.25">
      <c r="A222" s="27" t="s">
        <v>39</v>
      </c>
      <c r="B222" s="922" t="s">
        <v>745</v>
      </c>
      <c r="C222" s="916" t="s">
        <v>9</v>
      </c>
      <c r="D222" s="922" t="s">
        <v>746</v>
      </c>
      <c r="E222" s="922" t="s">
        <v>742</v>
      </c>
      <c r="F222" s="943" t="s">
        <v>2188</v>
      </c>
      <c r="G222" s="920"/>
      <c r="H222" s="920"/>
      <c r="I222" s="920"/>
    </row>
    <row r="223" spans="1:9" x14ac:dyDescent="0.25">
      <c r="A223" s="27" t="s">
        <v>38</v>
      </c>
      <c r="B223" s="922" t="s">
        <v>748</v>
      </c>
      <c r="C223" s="916" t="s">
        <v>9</v>
      </c>
      <c r="D223" s="922" t="s">
        <v>746</v>
      </c>
      <c r="E223" s="922" t="s">
        <v>742</v>
      </c>
      <c r="F223" s="943" t="s">
        <v>2188</v>
      </c>
      <c r="G223" s="920"/>
      <c r="H223" s="920"/>
      <c r="I223" s="920"/>
    </row>
    <row r="224" spans="1:9" x14ac:dyDescent="0.25">
      <c r="A224" s="25" t="s">
        <v>40</v>
      </c>
      <c r="B224" s="1147" t="s">
        <v>1987</v>
      </c>
      <c r="C224" s="1147" t="s">
        <v>1988</v>
      </c>
      <c r="D224" s="78"/>
      <c r="E224" s="25"/>
      <c r="F224" s="25"/>
    </row>
    <row r="225" spans="1:11" x14ac:dyDescent="0.25">
      <c r="A225" s="25" t="s">
        <v>41</v>
      </c>
      <c r="B225" s="1147" t="s">
        <v>1987</v>
      </c>
      <c r="C225" s="1147" t="s">
        <v>1988</v>
      </c>
      <c r="D225" s="78"/>
      <c r="E225" s="562"/>
      <c r="F225" s="16"/>
    </row>
    <row r="226" spans="1:11" s="8" customFormat="1" x14ac:dyDescent="0.25">
      <c r="A226" s="572" t="s">
        <v>2514</v>
      </c>
      <c r="B226" s="572"/>
      <c r="C226" s="14"/>
      <c r="D226" s="14"/>
      <c r="E226" s="14"/>
      <c r="F226" s="14"/>
    </row>
    <row r="227" spans="1:11" x14ac:dyDescent="0.25">
      <c r="A227" s="5" t="s">
        <v>34</v>
      </c>
      <c r="B227" s="848" t="s">
        <v>1895</v>
      </c>
      <c r="C227" s="849" t="s">
        <v>1896</v>
      </c>
      <c r="D227" s="850"/>
      <c r="E227" s="851" t="s">
        <v>1327</v>
      </c>
      <c r="F227" s="16"/>
    </row>
    <row r="228" spans="1:11" x14ac:dyDescent="0.25">
      <c r="A228" s="5" t="s">
        <v>35</v>
      </c>
      <c r="B228" s="848" t="s">
        <v>1895</v>
      </c>
      <c r="C228" s="849" t="s">
        <v>1896</v>
      </c>
      <c r="D228" s="850"/>
      <c r="E228" s="851" t="s">
        <v>1327</v>
      </c>
      <c r="F228" s="16"/>
    </row>
    <row r="229" spans="1:11" x14ac:dyDescent="0.25">
      <c r="A229" s="5" t="s">
        <v>36</v>
      </c>
      <c r="B229" s="849" t="s">
        <v>1897</v>
      </c>
      <c r="C229" s="849" t="s">
        <v>1898</v>
      </c>
      <c r="D229" s="850"/>
      <c r="E229" s="852" t="s">
        <v>1899</v>
      </c>
      <c r="F229" s="16"/>
    </row>
    <row r="230" spans="1:11" x14ac:dyDescent="0.25">
      <c r="A230" s="5" t="s">
        <v>37</v>
      </c>
      <c r="B230" s="849" t="s">
        <v>1897</v>
      </c>
      <c r="C230" s="849" t="s">
        <v>1898</v>
      </c>
      <c r="D230" s="850"/>
      <c r="E230" s="852" t="s">
        <v>1899</v>
      </c>
      <c r="F230" s="16"/>
    </row>
    <row r="231" spans="1:11" x14ac:dyDescent="0.25">
      <c r="A231" s="435" t="s">
        <v>57</v>
      </c>
      <c r="B231" s="439"/>
      <c r="C231" s="436"/>
      <c r="D231" s="436"/>
      <c r="E231" s="437"/>
      <c r="F231" s="436"/>
    </row>
    <row r="232" spans="1:11" x14ac:dyDescent="0.25">
      <c r="A232" s="27" t="s">
        <v>39</v>
      </c>
      <c r="B232" s="922" t="s">
        <v>752</v>
      </c>
      <c r="C232" s="916" t="s">
        <v>9</v>
      </c>
      <c r="D232" s="922" t="s">
        <v>753</v>
      </c>
      <c r="E232" s="922" t="s">
        <v>742</v>
      </c>
      <c r="F232" s="943" t="s">
        <v>2189</v>
      </c>
      <c r="G232" s="920"/>
      <c r="H232" s="920"/>
      <c r="I232" s="920"/>
      <c r="J232" s="920"/>
      <c r="K232" s="920"/>
    </row>
    <row r="233" spans="1:11" x14ac:dyDescent="0.25">
      <c r="A233" s="27" t="s">
        <v>38</v>
      </c>
      <c r="B233" s="922" t="s">
        <v>755</v>
      </c>
      <c r="C233" s="916" t="s">
        <v>9</v>
      </c>
      <c r="D233" s="922" t="s">
        <v>753</v>
      </c>
      <c r="E233" s="922" t="s">
        <v>742</v>
      </c>
      <c r="F233" s="943" t="s">
        <v>2189</v>
      </c>
      <c r="G233" s="920"/>
      <c r="H233" s="920"/>
      <c r="I233" s="920"/>
      <c r="J233" s="920"/>
      <c r="K233" s="920"/>
    </row>
    <row r="234" spans="1:11" x14ac:dyDescent="0.25">
      <c r="A234" s="25" t="s">
        <v>40</v>
      </c>
      <c r="B234" s="1148" t="s">
        <v>1989</v>
      </c>
      <c r="C234" s="1147" t="s">
        <v>1990</v>
      </c>
      <c r="D234" s="32"/>
      <c r="E234" s="32"/>
      <c r="F234" s="75"/>
    </row>
    <row r="235" spans="1:11" x14ac:dyDescent="0.25">
      <c r="A235" s="25" t="s">
        <v>41</v>
      </c>
      <c r="B235" s="1148" t="s">
        <v>1989</v>
      </c>
      <c r="C235" s="1147" t="s">
        <v>1990</v>
      </c>
      <c r="D235" s="32"/>
      <c r="E235" s="32"/>
      <c r="F235" s="75"/>
    </row>
    <row r="236" spans="1:11" s="8" customFormat="1" x14ac:dyDescent="0.25">
      <c r="A236" s="572" t="s">
        <v>2515</v>
      </c>
      <c r="B236" s="572"/>
      <c r="C236" s="14"/>
      <c r="D236" s="14"/>
      <c r="E236" s="14"/>
      <c r="F236" s="14"/>
    </row>
    <row r="237" spans="1:11" x14ac:dyDescent="0.25">
      <c r="A237" s="5" t="s">
        <v>34</v>
      </c>
      <c r="B237" s="860" t="s">
        <v>979</v>
      </c>
      <c r="C237" s="860" t="s">
        <v>49</v>
      </c>
      <c r="D237" s="860" t="s">
        <v>954</v>
      </c>
      <c r="E237" s="863" t="s">
        <v>1980</v>
      </c>
      <c r="F237" s="860" t="s">
        <v>2206</v>
      </c>
      <c r="G237" s="876"/>
      <c r="H237" s="876"/>
    </row>
    <row r="238" spans="1:11" x14ac:dyDescent="0.25">
      <c r="A238" s="5" t="s">
        <v>35</v>
      </c>
      <c r="B238" s="860" t="s">
        <v>982</v>
      </c>
      <c r="C238" s="860" t="s">
        <v>49</v>
      </c>
      <c r="D238" s="860" t="s">
        <v>957</v>
      </c>
      <c r="E238" s="863" t="s">
        <v>1980</v>
      </c>
      <c r="F238" s="860" t="s">
        <v>2207</v>
      </c>
      <c r="G238" s="876"/>
      <c r="H238" s="876"/>
    </row>
    <row r="239" spans="1:11" x14ac:dyDescent="0.25">
      <c r="A239" s="5" t="s">
        <v>36</v>
      </c>
      <c r="B239" s="1204" t="s">
        <v>92</v>
      </c>
      <c r="C239" s="1210" t="s">
        <v>53</v>
      </c>
      <c r="D239" s="1204" t="s">
        <v>89</v>
      </c>
      <c r="E239" s="1205" t="s">
        <v>74</v>
      </c>
      <c r="F239" s="16" t="s">
        <v>90</v>
      </c>
    </row>
    <row r="240" spans="1:11" x14ac:dyDescent="0.25">
      <c r="A240" s="5" t="s">
        <v>37</v>
      </c>
      <c r="B240" s="1204" t="s">
        <v>3084</v>
      </c>
      <c r="C240" s="1210" t="s">
        <v>53</v>
      </c>
      <c r="D240" s="1204" t="s">
        <v>89</v>
      </c>
      <c r="E240" s="1205" t="s">
        <v>74</v>
      </c>
      <c r="F240" s="16" t="s">
        <v>90</v>
      </c>
    </row>
    <row r="241" spans="1:8" x14ac:dyDescent="0.25">
      <c r="A241" s="435" t="s">
        <v>57</v>
      </c>
      <c r="B241" s="436"/>
      <c r="C241" s="436"/>
      <c r="D241" s="436"/>
      <c r="E241" s="437"/>
      <c r="F241" s="436"/>
    </row>
    <row r="242" spans="1:8" x14ac:dyDescent="0.25">
      <c r="A242" s="27" t="s">
        <v>39</v>
      </c>
      <c r="B242" s="1337" t="s">
        <v>1906</v>
      </c>
      <c r="C242" s="1338" t="s">
        <v>55</v>
      </c>
      <c r="D242" s="1338" t="s">
        <v>1779</v>
      </c>
      <c r="E242" s="1339" t="s">
        <v>3156</v>
      </c>
      <c r="F242" s="1339" t="s">
        <v>1780</v>
      </c>
    </row>
    <row r="243" spans="1:8" x14ac:dyDescent="0.25">
      <c r="A243" s="27" t="s">
        <v>38</v>
      </c>
      <c r="B243" s="1340" t="s">
        <v>1907</v>
      </c>
      <c r="C243" s="1341" t="s">
        <v>55</v>
      </c>
      <c r="D243" s="1341" t="s">
        <v>1779</v>
      </c>
      <c r="E243" s="1342" t="s">
        <v>3156</v>
      </c>
      <c r="F243" s="1342" t="s">
        <v>1780</v>
      </c>
    </row>
    <row r="244" spans="1:8" x14ac:dyDescent="0.25">
      <c r="A244" s="25" t="s">
        <v>40</v>
      </c>
      <c r="B244" s="1343" t="s">
        <v>756</v>
      </c>
      <c r="C244" s="1350" t="s">
        <v>9</v>
      </c>
      <c r="D244" s="1344" t="s">
        <v>761</v>
      </c>
      <c r="E244" s="1344" t="s">
        <v>742</v>
      </c>
      <c r="F244" s="1351" t="s">
        <v>2190</v>
      </c>
      <c r="G244" s="920"/>
      <c r="H244" s="920"/>
    </row>
    <row r="245" spans="1:8" x14ac:dyDescent="0.25">
      <c r="A245" s="25" t="s">
        <v>41</v>
      </c>
      <c r="B245" s="1346" t="s">
        <v>759</v>
      </c>
      <c r="C245" s="1352" t="s">
        <v>9</v>
      </c>
      <c r="D245" s="1347" t="s">
        <v>761</v>
      </c>
      <c r="E245" s="1347" t="s">
        <v>742</v>
      </c>
      <c r="F245" s="1353" t="s">
        <v>2190</v>
      </c>
      <c r="G245" s="920"/>
      <c r="H245" s="920"/>
    </row>
    <row r="246" spans="1:8" s="612" customFormat="1" x14ac:dyDescent="0.25">
      <c r="A246" s="59" t="s">
        <v>17</v>
      </c>
      <c r="B246" s="59"/>
      <c r="C246" s="59"/>
      <c r="D246" s="59"/>
      <c r="E246" s="59"/>
      <c r="F246" s="59"/>
    </row>
    <row r="247" spans="1:8" x14ac:dyDescent="0.25">
      <c r="A247" s="11" t="s">
        <v>3</v>
      </c>
      <c r="B247" s="11" t="s">
        <v>6</v>
      </c>
      <c r="C247" s="11" t="s">
        <v>7</v>
      </c>
      <c r="D247" s="11" t="s">
        <v>8</v>
      </c>
      <c r="E247" s="12" t="s">
        <v>4</v>
      </c>
      <c r="F247" s="11" t="s">
        <v>11</v>
      </c>
    </row>
    <row r="248" spans="1:8" s="8" customFormat="1" x14ac:dyDescent="0.25">
      <c r="A248" s="572" t="s">
        <v>2516</v>
      </c>
      <c r="B248" s="572"/>
      <c r="C248" s="14"/>
      <c r="D248" s="14"/>
      <c r="E248" s="14"/>
      <c r="F248" s="14"/>
    </row>
    <row r="249" spans="1:8" x14ac:dyDescent="0.25">
      <c r="A249" s="5" t="s">
        <v>34</v>
      </c>
      <c r="B249" s="1355" t="s">
        <v>985</v>
      </c>
      <c r="C249" s="1356" t="s">
        <v>49</v>
      </c>
      <c r="D249" s="1357" t="s">
        <v>960</v>
      </c>
      <c r="E249" s="1355" t="s">
        <v>1980</v>
      </c>
      <c r="F249" s="512" t="s">
        <v>2208</v>
      </c>
    </row>
    <row r="250" spans="1:8" x14ac:dyDescent="0.25">
      <c r="A250" s="5" t="s">
        <v>35</v>
      </c>
      <c r="B250" s="1358" t="s">
        <v>988</v>
      </c>
      <c r="C250" s="1359" t="s">
        <v>49</v>
      </c>
      <c r="D250" s="1360" t="s">
        <v>963</v>
      </c>
      <c r="E250" s="1358" t="s">
        <v>1980</v>
      </c>
      <c r="F250" s="579" t="s">
        <v>2209</v>
      </c>
    </row>
    <row r="251" spans="1:8" x14ac:dyDescent="0.25">
      <c r="A251" s="5" t="s">
        <v>36</v>
      </c>
      <c r="B251" s="922" t="s">
        <v>760</v>
      </c>
      <c r="C251" s="916" t="s">
        <v>9</v>
      </c>
      <c r="D251" s="922" t="s">
        <v>765</v>
      </c>
      <c r="E251" s="922" t="s">
        <v>742</v>
      </c>
      <c r="F251" s="943" t="s">
        <v>2191</v>
      </c>
    </row>
    <row r="252" spans="1:8" x14ac:dyDescent="0.25">
      <c r="A252" s="5" t="s">
        <v>37</v>
      </c>
      <c r="B252" s="922" t="s">
        <v>763</v>
      </c>
      <c r="C252" s="916" t="s">
        <v>9</v>
      </c>
      <c r="D252" s="922" t="s">
        <v>765</v>
      </c>
      <c r="E252" s="922" t="s">
        <v>742</v>
      </c>
      <c r="F252" s="943" t="s">
        <v>2191</v>
      </c>
    </row>
    <row r="253" spans="1:8" x14ac:dyDescent="0.25">
      <c r="A253" s="435" t="s">
        <v>57</v>
      </c>
      <c r="B253" s="436"/>
      <c r="C253" s="436"/>
      <c r="D253" s="436"/>
      <c r="E253" s="437"/>
      <c r="F253" s="436"/>
    </row>
    <row r="254" spans="1:8" x14ac:dyDescent="0.25">
      <c r="A254" s="27" t="s">
        <v>39</v>
      </c>
      <c r="B254" s="1362" t="s">
        <v>991</v>
      </c>
      <c r="C254" s="1363" t="s">
        <v>49</v>
      </c>
      <c r="D254" s="1364" t="s">
        <v>2210</v>
      </c>
      <c r="E254" s="1365" t="s">
        <v>1979</v>
      </c>
      <c r="F254" s="695" t="s">
        <v>967</v>
      </c>
    </row>
    <row r="255" spans="1:8" x14ac:dyDescent="0.25">
      <c r="A255" s="27" t="s">
        <v>38</v>
      </c>
      <c r="B255" s="1366" t="s">
        <v>997</v>
      </c>
      <c r="C255" s="1367" t="s">
        <v>49</v>
      </c>
      <c r="D255" s="1368" t="s">
        <v>2210</v>
      </c>
      <c r="E255" s="1369" t="s">
        <v>1979</v>
      </c>
      <c r="F255" s="578" t="s">
        <v>967</v>
      </c>
    </row>
    <row r="256" spans="1:8" x14ac:dyDescent="0.25">
      <c r="A256" s="25" t="s">
        <v>40</v>
      </c>
      <c r="B256" s="1370"/>
      <c r="C256" s="1370" t="s">
        <v>1991</v>
      </c>
      <c r="D256" s="1370"/>
      <c r="E256" s="1371"/>
      <c r="F256" s="74"/>
    </row>
    <row r="257" spans="1:6" x14ac:dyDescent="0.25">
      <c r="A257" s="25" t="s">
        <v>41</v>
      </c>
      <c r="B257" s="1370"/>
      <c r="C257" s="1370" t="s">
        <v>1991</v>
      </c>
      <c r="D257" s="1370"/>
      <c r="E257" s="1371"/>
      <c r="F257" s="74"/>
    </row>
    <row r="258" spans="1:6" s="8" customFormat="1" x14ac:dyDescent="0.25">
      <c r="A258" s="572" t="s">
        <v>2517</v>
      </c>
      <c r="B258" s="572"/>
      <c r="C258" s="14"/>
      <c r="D258" s="14"/>
      <c r="E258" s="14"/>
      <c r="F258" s="14"/>
    </row>
    <row r="259" spans="1:6" x14ac:dyDescent="0.25">
      <c r="A259" s="5" t="s">
        <v>34</v>
      </c>
      <c r="B259" s="868" t="s">
        <v>2891</v>
      </c>
      <c r="C259" s="868" t="s">
        <v>2893</v>
      </c>
      <c r="D259" s="953" t="s">
        <v>2895</v>
      </c>
      <c r="E259" s="869" t="s">
        <v>2889</v>
      </c>
      <c r="F259" s="592" t="s">
        <v>2896</v>
      </c>
    </row>
    <row r="260" spans="1:6" x14ac:dyDescent="0.25">
      <c r="A260" s="5" t="s">
        <v>35</v>
      </c>
      <c r="B260" s="868" t="s">
        <v>2892</v>
      </c>
      <c r="C260" s="868" t="s">
        <v>2893</v>
      </c>
      <c r="D260" s="953" t="s">
        <v>2895</v>
      </c>
      <c r="E260" s="869" t="s">
        <v>2889</v>
      </c>
      <c r="F260" s="592" t="s">
        <v>2896</v>
      </c>
    </row>
    <row r="261" spans="1:6" x14ac:dyDescent="0.25">
      <c r="A261" s="5" t="s">
        <v>36</v>
      </c>
      <c r="B261" s="868" t="s">
        <v>2891</v>
      </c>
      <c r="C261" s="868" t="s">
        <v>2894</v>
      </c>
      <c r="D261" s="953" t="s">
        <v>2895</v>
      </c>
      <c r="E261" s="869" t="s">
        <v>2889</v>
      </c>
      <c r="F261" s="592" t="s">
        <v>2896</v>
      </c>
    </row>
    <row r="262" spans="1:6" x14ac:dyDescent="0.25">
      <c r="A262" s="5" t="s">
        <v>37</v>
      </c>
      <c r="B262" s="868" t="s">
        <v>2892</v>
      </c>
      <c r="C262" s="868" t="s">
        <v>2894</v>
      </c>
      <c r="D262" s="953" t="s">
        <v>2895</v>
      </c>
      <c r="E262" s="869" t="s">
        <v>2889</v>
      </c>
      <c r="F262" s="592" t="s">
        <v>2896</v>
      </c>
    </row>
    <row r="263" spans="1:6" x14ac:dyDescent="0.25">
      <c r="A263" s="435" t="s">
        <v>57</v>
      </c>
      <c r="B263" s="436"/>
      <c r="C263" s="436"/>
      <c r="D263" s="436"/>
      <c r="E263" s="437"/>
      <c r="F263" s="436"/>
    </row>
    <row r="264" spans="1:6" x14ac:dyDescent="0.25">
      <c r="A264" s="27" t="s">
        <v>39</v>
      </c>
      <c r="B264" s="927" t="s">
        <v>764</v>
      </c>
      <c r="C264" s="929" t="s">
        <v>9</v>
      </c>
      <c r="D264" s="929" t="s">
        <v>769</v>
      </c>
      <c r="E264" s="981" t="s">
        <v>742</v>
      </c>
      <c r="F264" s="1348" t="s">
        <v>2192</v>
      </c>
    </row>
    <row r="265" spans="1:6" x14ac:dyDescent="0.25">
      <c r="A265" s="27" t="s">
        <v>38</v>
      </c>
      <c r="B265" s="930" t="s">
        <v>767</v>
      </c>
      <c r="C265" s="932" t="s">
        <v>9</v>
      </c>
      <c r="D265" s="932" t="s">
        <v>769</v>
      </c>
      <c r="E265" s="981" t="s">
        <v>742</v>
      </c>
      <c r="F265" s="1349" t="s">
        <v>2192</v>
      </c>
    </row>
    <row r="266" spans="1:6" x14ac:dyDescent="0.25">
      <c r="A266" s="25" t="s">
        <v>40</v>
      </c>
      <c r="B266" s="1147" t="s">
        <v>1985</v>
      </c>
      <c r="C266" s="1147" t="s">
        <v>1986</v>
      </c>
      <c r="D266" s="593"/>
      <c r="E266" s="591"/>
      <c r="F266" s="16"/>
    </row>
    <row r="267" spans="1:6" x14ac:dyDescent="0.25">
      <c r="A267" s="25" t="s">
        <v>41</v>
      </c>
      <c r="B267" s="1147" t="s">
        <v>1985</v>
      </c>
      <c r="C267" s="1147" t="s">
        <v>1986</v>
      </c>
      <c r="D267" s="78"/>
      <c r="E267" s="591"/>
      <c r="F267" s="72"/>
    </row>
    <row r="268" spans="1:6" s="8" customFormat="1" x14ac:dyDescent="0.25">
      <c r="A268" s="572" t="s">
        <v>2518</v>
      </c>
      <c r="B268" s="572"/>
      <c r="C268" s="14"/>
      <c r="D268" s="14"/>
      <c r="E268" s="14"/>
      <c r="F268" s="14"/>
    </row>
    <row r="269" spans="1:6" x14ac:dyDescent="0.25">
      <c r="A269" s="5" t="s">
        <v>34</v>
      </c>
      <c r="B269" s="766" t="s">
        <v>2220</v>
      </c>
      <c r="C269" s="783" t="s">
        <v>2772</v>
      </c>
      <c r="D269" s="784" t="s">
        <v>458</v>
      </c>
      <c r="E269" s="765" t="s">
        <v>435</v>
      </c>
      <c r="F269" s="766" t="s">
        <v>459</v>
      </c>
    </row>
    <row r="270" spans="1:6" x14ac:dyDescent="0.25">
      <c r="A270" s="5" t="s">
        <v>35</v>
      </c>
      <c r="B270" s="766" t="s">
        <v>2221</v>
      </c>
      <c r="C270" s="783" t="s">
        <v>2772</v>
      </c>
      <c r="D270" s="785" t="s">
        <v>458</v>
      </c>
      <c r="E270" s="765" t="s">
        <v>435</v>
      </c>
      <c r="F270" s="766" t="s">
        <v>459</v>
      </c>
    </row>
    <row r="271" spans="1:6" x14ac:dyDescent="0.25">
      <c r="A271" s="5" t="s">
        <v>36</v>
      </c>
      <c r="B271" s="766" t="s">
        <v>2220</v>
      </c>
      <c r="C271" s="766" t="s">
        <v>2773</v>
      </c>
      <c r="D271" s="766" t="s">
        <v>458</v>
      </c>
      <c r="E271" s="765" t="s">
        <v>435</v>
      </c>
      <c r="F271" s="766" t="s">
        <v>459</v>
      </c>
    </row>
    <row r="272" spans="1:6" x14ac:dyDescent="0.25">
      <c r="A272" s="5" t="s">
        <v>37</v>
      </c>
      <c r="B272" s="766" t="s">
        <v>2221</v>
      </c>
      <c r="C272" s="766" t="s">
        <v>2773</v>
      </c>
      <c r="D272" s="766" t="s">
        <v>458</v>
      </c>
      <c r="E272" s="765" t="s">
        <v>435</v>
      </c>
      <c r="F272" s="766" t="s">
        <v>459</v>
      </c>
    </row>
    <row r="273" spans="1:8" x14ac:dyDescent="0.25">
      <c r="A273" s="435" t="s">
        <v>57</v>
      </c>
      <c r="B273" s="436"/>
      <c r="C273" s="436"/>
      <c r="D273" s="551"/>
      <c r="E273" s="576"/>
      <c r="F273" s="436"/>
    </row>
    <row r="274" spans="1:8" x14ac:dyDescent="0.25">
      <c r="A274" s="27" t="s">
        <v>39</v>
      </c>
      <c r="B274" s="1343" t="s">
        <v>768</v>
      </c>
      <c r="C274" s="1344" t="s">
        <v>9</v>
      </c>
      <c r="D274" s="1344" t="s">
        <v>772</v>
      </c>
      <c r="E274" s="1344" t="s">
        <v>742</v>
      </c>
      <c r="F274" s="1345" t="s">
        <v>2193</v>
      </c>
      <c r="G274" s="920"/>
      <c r="H274" s="920"/>
    </row>
    <row r="275" spans="1:8" x14ac:dyDescent="0.25">
      <c r="A275" s="27" t="s">
        <v>38</v>
      </c>
      <c r="B275" s="1354"/>
      <c r="C275" s="1173" t="s">
        <v>1991</v>
      </c>
      <c r="D275" s="1173"/>
      <c r="E275" s="1173"/>
      <c r="F275" s="1361"/>
      <c r="G275" s="920"/>
      <c r="H275" s="920"/>
    </row>
    <row r="276" spans="1:8" x14ac:dyDescent="0.25">
      <c r="A276" s="25" t="s">
        <v>40</v>
      </c>
      <c r="B276" s="1147" t="s">
        <v>1987</v>
      </c>
      <c r="C276" s="1147" t="s">
        <v>1988</v>
      </c>
      <c r="D276" s="32"/>
      <c r="E276" s="591"/>
      <c r="F276" s="5"/>
    </row>
    <row r="277" spans="1:8" x14ac:dyDescent="0.25">
      <c r="A277" s="25" t="s">
        <v>41</v>
      </c>
      <c r="B277" s="1147" t="s">
        <v>1987</v>
      </c>
      <c r="C277" s="1147" t="s">
        <v>1988</v>
      </c>
      <c r="D277" s="32"/>
      <c r="E277" s="591"/>
      <c r="F277" s="5"/>
    </row>
    <row r="278" spans="1:8" s="8" customFormat="1" x14ac:dyDescent="0.25">
      <c r="A278" s="572" t="s">
        <v>2519</v>
      </c>
      <c r="B278" s="572"/>
      <c r="C278" s="14"/>
      <c r="D278" s="14"/>
      <c r="E278" s="14"/>
      <c r="F278" s="14"/>
    </row>
    <row r="279" spans="1:8" x14ac:dyDescent="0.25">
      <c r="A279" s="5" t="s">
        <v>34</v>
      </c>
      <c r="B279" s="848" t="s">
        <v>1895</v>
      </c>
      <c r="C279" s="849" t="s">
        <v>1896</v>
      </c>
      <c r="D279" s="850"/>
      <c r="E279" s="851" t="s">
        <v>1327</v>
      </c>
      <c r="F279" s="32"/>
    </row>
    <row r="280" spans="1:8" x14ac:dyDescent="0.25">
      <c r="A280" s="5" t="s">
        <v>35</v>
      </c>
      <c r="B280" s="848" t="s">
        <v>1895</v>
      </c>
      <c r="C280" s="849" t="s">
        <v>1896</v>
      </c>
      <c r="D280" s="850"/>
      <c r="E280" s="851" t="s">
        <v>1327</v>
      </c>
      <c r="F280" s="32"/>
    </row>
    <row r="281" spans="1:8" x14ac:dyDescent="0.25">
      <c r="A281" s="5" t="s">
        <v>36</v>
      </c>
      <c r="B281" s="849" t="s">
        <v>1897</v>
      </c>
      <c r="C281" s="849" t="s">
        <v>1898</v>
      </c>
      <c r="D281" s="850"/>
      <c r="E281" s="852" t="s">
        <v>1899</v>
      </c>
      <c r="F281" s="16"/>
    </row>
    <row r="282" spans="1:8" x14ac:dyDescent="0.25">
      <c r="A282" s="5" t="s">
        <v>37</v>
      </c>
      <c r="B282" s="849" t="s">
        <v>1897</v>
      </c>
      <c r="C282" s="849" t="s">
        <v>1898</v>
      </c>
      <c r="D282" s="850"/>
      <c r="E282" s="852" t="s">
        <v>1899</v>
      </c>
      <c r="F282" s="16"/>
    </row>
    <row r="283" spans="1:8" x14ac:dyDescent="0.25">
      <c r="A283" s="435" t="s">
        <v>57</v>
      </c>
      <c r="B283" s="439"/>
      <c r="C283" s="436"/>
      <c r="D283" s="436"/>
      <c r="E283" s="590"/>
      <c r="F283" s="436"/>
    </row>
    <row r="284" spans="1:8" x14ac:dyDescent="0.25">
      <c r="A284" s="27" t="s">
        <v>39</v>
      </c>
      <c r="B284" s="935" t="s">
        <v>771</v>
      </c>
      <c r="C284" s="936" t="s">
        <v>9</v>
      </c>
      <c r="D284" s="937" t="s">
        <v>778</v>
      </c>
      <c r="E284" s="938" t="s">
        <v>700</v>
      </c>
      <c r="F284" s="935" t="s">
        <v>779</v>
      </c>
    </row>
    <row r="285" spans="1:8" x14ac:dyDescent="0.25">
      <c r="A285" s="27" t="s">
        <v>38</v>
      </c>
      <c r="B285" s="935" t="s">
        <v>1981</v>
      </c>
      <c r="C285" s="936" t="s">
        <v>9</v>
      </c>
      <c r="D285" s="944" t="s">
        <v>778</v>
      </c>
      <c r="E285" s="938" t="s">
        <v>700</v>
      </c>
      <c r="F285" s="935" t="s">
        <v>779</v>
      </c>
    </row>
    <row r="286" spans="1:8" x14ac:dyDescent="0.25">
      <c r="A286" s="25" t="s">
        <v>40</v>
      </c>
      <c r="B286" s="1148" t="s">
        <v>1989</v>
      </c>
      <c r="C286" s="1147" t="s">
        <v>1990</v>
      </c>
      <c r="D286" s="32"/>
      <c r="E286" s="32"/>
      <c r="F286" s="32"/>
    </row>
    <row r="287" spans="1:8" x14ac:dyDescent="0.25">
      <c r="A287" s="25" t="s">
        <v>41</v>
      </c>
      <c r="B287" s="1148" t="s">
        <v>1989</v>
      </c>
      <c r="C287" s="1147" t="s">
        <v>1990</v>
      </c>
      <c r="D287" s="32"/>
      <c r="E287" s="32"/>
      <c r="F287" s="32"/>
    </row>
    <row r="288" spans="1:8" s="8" customFormat="1" x14ac:dyDescent="0.25">
      <c r="A288" s="572" t="s">
        <v>2520</v>
      </c>
      <c r="B288" s="572"/>
      <c r="C288" s="14"/>
      <c r="D288" s="14"/>
      <c r="E288" s="14"/>
      <c r="F288" s="14"/>
    </row>
    <row r="289" spans="1:8" x14ac:dyDescent="0.25">
      <c r="A289" s="5" t="s">
        <v>34</v>
      </c>
      <c r="B289" s="880" t="s">
        <v>1000</v>
      </c>
      <c r="C289" s="881" t="s">
        <v>49</v>
      </c>
      <c r="D289" s="880" t="s">
        <v>969</v>
      </c>
      <c r="E289" s="877" t="s">
        <v>1979</v>
      </c>
      <c r="F289" s="72" t="s">
        <v>2211</v>
      </c>
    </row>
    <row r="290" spans="1:8" x14ac:dyDescent="0.25">
      <c r="A290" s="5" t="s">
        <v>35</v>
      </c>
      <c r="B290" s="877" t="s">
        <v>1003</v>
      </c>
      <c r="C290" s="877" t="s">
        <v>49</v>
      </c>
      <c r="D290" s="877" t="s">
        <v>969</v>
      </c>
      <c r="E290" s="880" t="s">
        <v>1979</v>
      </c>
      <c r="F290" s="5" t="s">
        <v>2211</v>
      </c>
    </row>
    <row r="291" spans="1:8" x14ac:dyDescent="0.25">
      <c r="A291" s="5" t="s">
        <v>36</v>
      </c>
      <c r="B291" s="935" t="s">
        <v>1982</v>
      </c>
      <c r="C291" s="936" t="s">
        <v>9</v>
      </c>
      <c r="D291" s="944" t="s">
        <v>782</v>
      </c>
      <c r="E291" s="938" t="s">
        <v>2170</v>
      </c>
      <c r="F291" s="935" t="s">
        <v>2194</v>
      </c>
      <c r="G291" s="920"/>
      <c r="H291" s="920"/>
    </row>
    <row r="292" spans="1:8" x14ac:dyDescent="0.25">
      <c r="A292" s="5" t="s">
        <v>37</v>
      </c>
      <c r="B292" s="935" t="s">
        <v>777</v>
      </c>
      <c r="C292" s="936" t="s">
        <v>9</v>
      </c>
      <c r="D292" s="944" t="s">
        <v>782</v>
      </c>
      <c r="E292" s="938" t="s">
        <v>2170</v>
      </c>
      <c r="F292" s="935" t="s">
        <v>2194</v>
      </c>
      <c r="G292" s="920"/>
      <c r="H292" s="920"/>
    </row>
    <row r="293" spans="1:8" x14ac:dyDescent="0.25">
      <c r="A293" s="435" t="s">
        <v>57</v>
      </c>
      <c r="B293" s="436"/>
      <c r="C293" s="436"/>
      <c r="D293" s="436"/>
      <c r="E293" s="437"/>
      <c r="F293" s="436"/>
    </row>
    <row r="294" spans="1:8" x14ac:dyDescent="0.25">
      <c r="A294" s="27" t="s">
        <v>39</v>
      </c>
      <c r="B294" s="1141" t="s">
        <v>1069</v>
      </c>
      <c r="C294" s="1141" t="s">
        <v>50</v>
      </c>
      <c r="D294" s="1141" t="s">
        <v>1070</v>
      </c>
      <c r="E294" s="1327" t="s">
        <v>1064</v>
      </c>
      <c r="F294" s="1327" t="s">
        <v>1071</v>
      </c>
    </row>
    <row r="295" spans="1:8" x14ac:dyDescent="0.25">
      <c r="A295" s="27" t="s">
        <v>38</v>
      </c>
      <c r="B295" s="1141" t="s">
        <v>1072</v>
      </c>
      <c r="C295" s="1141" t="s">
        <v>50</v>
      </c>
      <c r="D295" s="1141" t="s">
        <v>1073</v>
      </c>
      <c r="E295" s="1327" t="s">
        <v>1064</v>
      </c>
      <c r="F295" s="1327" t="s">
        <v>1074</v>
      </c>
    </row>
    <row r="296" spans="1:8" x14ac:dyDescent="0.25">
      <c r="A296" s="25" t="s">
        <v>40</v>
      </c>
      <c r="B296" s="1328" t="s">
        <v>1908</v>
      </c>
      <c r="C296" s="1329" t="s">
        <v>55</v>
      </c>
      <c r="D296" s="1328" t="s">
        <v>1781</v>
      </c>
      <c r="E296" s="1330" t="s">
        <v>3157</v>
      </c>
      <c r="F296" s="1328" t="s">
        <v>1782</v>
      </c>
    </row>
    <row r="297" spans="1:8" x14ac:dyDescent="0.25">
      <c r="A297" s="25" t="s">
        <v>41</v>
      </c>
      <c r="B297" s="1331" t="s">
        <v>1909</v>
      </c>
      <c r="C297" s="1328" t="s">
        <v>55</v>
      </c>
      <c r="D297" s="1331" t="s">
        <v>1781</v>
      </c>
      <c r="E297" s="1332" t="s">
        <v>3157</v>
      </c>
      <c r="F297" s="1332" t="s">
        <v>1782</v>
      </c>
    </row>
    <row r="298" spans="1:8" s="612" customFormat="1" x14ac:dyDescent="0.25">
      <c r="A298" s="59" t="s">
        <v>18</v>
      </c>
      <c r="B298" s="59"/>
      <c r="C298" s="59"/>
      <c r="D298" s="59"/>
      <c r="E298" s="59"/>
      <c r="F298" s="59"/>
    </row>
    <row r="299" spans="1:8" x14ac:dyDescent="0.25">
      <c r="A299" s="11" t="s">
        <v>3</v>
      </c>
      <c r="B299" s="11" t="s">
        <v>6</v>
      </c>
      <c r="C299" s="11" t="s">
        <v>7</v>
      </c>
      <c r="D299" s="11" t="s">
        <v>8</v>
      </c>
      <c r="E299" s="12" t="s">
        <v>4</v>
      </c>
      <c r="F299" s="11" t="s">
        <v>11</v>
      </c>
    </row>
    <row r="300" spans="1:8" s="8" customFormat="1" x14ac:dyDescent="0.25">
      <c r="A300" s="572" t="s">
        <v>2521</v>
      </c>
      <c r="B300" s="572"/>
      <c r="C300" s="14"/>
      <c r="D300" s="14"/>
      <c r="E300" s="14"/>
      <c r="F300" s="14"/>
    </row>
    <row r="301" spans="1:8" x14ac:dyDescent="0.25">
      <c r="A301" s="5" t="s">
        <v>34</v>
      </c>
      <c r="B301" s="873" t="s">
        <v>2024</v>
      </c>
      <c r="C301" s="873" t="s">
        <v>49</v>
      </c>
      <c r="D301" s="873" t="s">
        <v>972</v>
      </c>
      <c r="E301" s="874" t="s">
        <v>1979</v>
      </c>
      <c r="F301" s="26" t="s">
        <v>973</v>
      </c>
    </row>
    <row r="302" spans="1:8" x14ac:dyDescent="0.25">
      <c r="A302" s="5" t="s">
        <v>35</v>
      </c>
      <c r="B302" s="873" t="s">
        <v>2025</v>
      </c>
      <c r="C302" s="873" t="s">
        <v>49</v>
      </c>
      <c r="D302" s="873" t="s">
        <v>972</v>
      </c>
      <c r="E302" s="874" t="s">
        <v>1979</v>
      </c>
      <c r="F302" s="26" t="s">
        <v>973</v>
      </c>
    </row>
    <row r="303" spans="1:8" x14ac:dyDescent="0.25">
      <c r="A303" s="5" t="s">
        <v>36</v>
      </c>
      <c r="B303" s="945" t="s">
        <v>780</v>
      </c>
      <c r="C303" s="946" t="s">
        <v>9</v>
      </c>
      <c r="D303" s="947" t="s">
        <v>786</v>
      </c>
      <c r="E303" s="948" t="s">
        <v>742</v>
      </c>
      <c r="F303" s="935" t="s">
        <v>2195</v>
      </c>
    </row>
    <row r="304" spans="1:8" x14ac:dyDescent="0.25">
      <c r="A304" s="5" t="s">
        <v>37</v>
      </c>
      <c r="B304" s="935" t="s">
        <v>781</v>
      </c>
      <c r="C304" s="936" t="s">
        <v>9</v>
      </c>
      <c r="D304" s="937" t="s">
        <v>786</v>
      </c>
      <c r="E304" s="938" t="s">
        <v>742</v>
      </c>
      <c r="F304" s="935" t="s">
        <v>2195</v>
      </c>
    </row>
    <row r="305" spans="1:6" x14ac:dyDescent="0.25">
      <c r="A305" s="435" t="s">
        <v>57</v>
      </c>
      <c r="B305" s="436"/>
      <c r="C305" s="436"/>
      <c r="D305" s="436"/>
      <c r="E305" s="552"/>
      <c r="F305" s="436"/>
    </row>
    <row r="306" spans="1:6" x14ac:dyDescent="0.25">
      <c r="A306" s="27" t="s">
        <v>39</v>
      </c>
      <c r="B306" s="1112" t="s">
        <v>2321</v>
      </c>
      <c r="C306" s="1113" t="s">
        <v>58</v>
      </c>
      <c r="D306" s="1112"/>
      <c r="E306" s="1114" t="s">
        <v>2452</v>
      </c>
      <c r="F306" s="610"/>
    </row>
    <row r="307" spans="1:6" x14ac:dyDescent="0.25">
      <c r="A307" s="27" t="s">
        <v>38</v>
      </c>
      <c r="B307" s="1112" t="s">
        <v>2322</v>
      </c>
      <c r="C307" s="1113" t="s">
        <v>58</v>
      </c>
      <c r="D307" s="1112"/>
      <c r="E307" s="1114" t="s">
        <v>2452</v>
      </c>
      <c r="F307" s="610"/>
    </row>
    <row r="308" spans="1:6" x14ac:dyDescent="0.25">
      <c r="A308" s="25" t="s">
        <v>40</v>
      </c>
      <c r="B308" s="1112" t="s">
        <v>2323</v>
      </c>
      <c r="C308" s="1113" t="s">
        <v>58</v>
      </c>
      <c r="D308" s="1112"/>
      <c r="E308" s="1114" t="s">
        <v>2452</v>
      </c>
      <c r="F308" s="610"/>
    </row>
    <row r="309" spans="1:6" x14ac:dyDescent="0.25">
      <c r="A309" s="25" t="s">
        <v>41</v>
      </c>
      <c r="B309" s="1112" t="s">
        <v>2324</v>
      </c>
      <c r="C309" s="1113" t="s">
        <v>58</v>
      </c>
      <c r="D309" s="1112"/>
      <c r="E309" s="1114" t="s">
        <v>2452</v>
      </c>
      <c r="F309" s="610"/>
    </row>
    <row r="310" spans="1:6" s="8" customFormat="1" x14ac:dyDescent="0.25">
      <c r="A310" s="572" t="s">
        <v>2522</v>
      </c>
      <c r="B310" s="572"/>
      <c r="C310" s="14"/>
      <c r="D310" s="14"/>
      <c r="E310" s="14"/>
      <c r="F310" s="14"/>
    </row>
    <row r="311" spans="1:6" x14ac:dyDescent="0.25">
      <c r="A311" s="5" t="s">
        <v>34</v>
      </c>
      <c r="B311" s="873" t="s">
        <v>2026</v>
      </c>
      <c r="C311" s="873" t="s">
        <v>49</v>
      </c>
      <c r="D311" s="873" t="s">
        <v>975</v>
      </c>
      <c r="E311" s="874" t="s">
        <v>1979</v>
      </c>
      <c r="F311" s="5" t="s">
        <v>976</v>
      </c>
    </row>
    <row r="312" spans="1:6" x14ac:dyDescent="0.25">
      <c r="A312" s="5" t="s">
        <v>35</v>
      </c>
      <c r="B312" s="873" t="s">
        <v>2027</v>
      </c>
      <c r="C312" s="873" t="s">
        <v>49</v>
      </c>
      <c r="D312" s="873" t="s">
        <v>975</v>
      </c>
      <c r="E312" s="874" t="s">
        <v>1979</v>
      </c>
      <c r="F312" s="5" t="s">
        <v>976</v>
      </c>
    </row>
    <row r="313" spans="1:6" x14ac:dyDescent="0.25">
      <c r="A313" s="5" t="s">
        <v>36</v>
      </c>
      <c r="B313" s="882" t="s">
        <v>2028</v>
      </c>
      <c r="C313" s="883" t="s">
        <v>49</v>
      </c>
      <c r="D313" s="884" t="s">
        <v>980</v>
      </c>
      <c r="E313" s="867" t="s">
        <v>1980</v>
      </c>
      <c r="F313" s="693" t="s">
        <v>2212</v>
      </c>
    </row>
    <row r="314" spans="1:6" x14ac:dyDescent="0.25">
      <c r="A314" s="5" t="s">
        <v>37</v>
      </c>
      <c r="B314" s="860" t="s">
        <v>2029</v>
      </c>
      <c r="C314" s="861" t="s">
        <v>49</v>
      </c>
      <c r="D314" s="870" t="s">
        <v>980</v>
      </c>
      <c r="E314" s="863" t="s">
        <v>1980</v>
      </c>
      <c r="F314" s="74" t="s">
        <v>2212</v>
      </c>
    </row>
    <row r="315" spans="1:6" x14ac:dyDescent="0.25">
      <c r="A315" s="435" t="s">
        <v>57</v>
      </c>
      <c r="B315" s="439"/>
      <c r="C315" s="440"/>
      <c r="D315" s="436"/>
      <c r="E315" s="552"/>
      <c r="F315" s="436"/>
    </row>
    <row r="316" spans="1:6" x14ac:dyDescent="0.25">
      <c r="A316" s="27" t="s">
        <v>39</v>
      </c>
      <c r="B316" s="1204" t="s">
        <v>96</v>
      </c>
      <c r="C316" s="1210" t="s">
        <v>53</v>
      </c>
      <c r="D316" s="1204" t="s">
        <v>93</v>
      </c>
      <c r="E316" s="1205" t="s">
        <v>74</v>
      </c>
      <c r="F316" s="16" t="s">
        <v>94</v>
      </c>
    </row>
    <row r="317" spans="1:6" x14ac:dyDescent="0.25">
      <c r="A317" s="27" t="s">
        <v>38</v>
      </c>
      <c r="B317" s="1204" t="s">
        <v>99</v>
      </c>
      <c r="C317" s="1210" t="s">
        <v>53</v>
      </c>
      <c r="D317" s="1204" t="s">
        <v>93</v>
      </c>
      <c r="E317" s="1205" t="s">
        <v>74</v>
      </c>
      <c r="F317" s="16" t="s">
        <v>94</v>
      </c>
    </row>
    <row r="318" spans="1:6" x14ac:dyDescent="0.25">
      <c r="A318" s="25" t="s">
        <v>40</v>
      </c>
      <c r="B318" s="1147" t="s">
        <v>1985</v>
      </c>
      <c r="C318" s="1147" t="s">
        <v>1986</v>
      </c>
      <c r="D318" s="78"/>
      <c r="E318" s="591"/>
      <c r="F318" s="75"/>
    </row>
    <row r="319" spans="1:6" x14ac:dyDescent="0.25">
      <c r="A319" s="25" t="s">
        <v>41</v>
      </c>
      <c r="B319" s="1147" t="s">
        <v>1985</v>
      </c>
      <c r="C319" s="1147" t="s">
        <v>1986</v>
      </c>
      <c r="D319" s="78"/>
      <c r="E319" s="591"/>
      <c r="F319" s="75"/>
    </row>
    <row r="320" spans="1:6" s="8" customFormat="1" x14ac:dyDescent="0.25">
      <c r="A320" s="572" t="s">
        <v>2523</v>
      </c>
      <c r="B320" s="572"/>
      <c r="C320" s="14"/>
      <c r="D320" s="14"/>
      <c r="E320" s="14"/>
      <c r="F320" s="14"/>
    </row>
    <row r="321" spans="1:6" x14ac:dyDescent="0.25">
      <c r="A321" s="5" t="s">
        <v>34</v>
      </c>
      <c r="B321" s="782" t="s">
        <v>2222</v>
      </c>
      <c r="C321" s="782" t="s">
        <v>2772</v>
      </c>
      <c r="D321" s="782" t="s">
        <v>460</v>
      </c>
      <c r="E321" s="786" t="s">
        <v>435</v>
      </c>
      <c r="F321" s="766" t="s">
        <v>461</v>
      </c>
    </row>
    <row r="322" spans="1:6" x14ac:dyDescent="0.25">
      <c r="A322" s="5" t="s">
        <v>35</v>
      </c>
      <c r="B322" s="782" t="s">
        <v>2222</v>
      </c>
      <c r="C322" s="782" t="s">
        <v>2773</v>
      </c>
      <c r="D322" s="782" t="s">
        <v>460</v>
      </c>
      <c r="E322" s="786" t="s">
        <v>435</v>
      </c>
      <c r="F322" s="766" t="s">
        <v>461</v>
      </c>
    </row>
    <row r="323" spans="1:6" x14ac:dyDescent="0.25">
      <c r="A323" s="5" t="s">
        <v>36</v>
      </c>
      <c r="B323" s="922" t="s">
        <v>784</v>
      </c>
      <c r="C323" s="922" t="s">
        <v>9</v>
      </c>
      <c r="D323" s="922" t="s">
        <v>789</v>
      </c>
      <c r="E323" s="922" t="s">
        <v>2170</v>
      </c>
      <c r="F323" s="943" t="s">
        <v>2196</v>
      </c>
    </row>
    <row r="324" spans="1:6" x14ac:dyDescent="0.25">
      <c r="A324" s="5" t="s">
        <v>37</v>
      </c>
      <c r="B324" s="922" t="s">
        <v>785</v>
      </c>
      <c r="C324" s="922" t="s">
        <v>9</v>
      </c>
      <c r="D324" s="922" t="s">
        <v>789</v>
      </c>
      <c r="E324" s="922" t="s">
        <v>2170</v>
      </c>
      <c r="F324" s="943" t="s">
        <v>2196</v>
      </c>
    </row>
    <row r="325" spans="1:6" x14ac:dyDescent="0.25">
      <c r="A325" s="435" t="s">
        <v>57</v>
      </c>
      <c r="B325" s="439"/>
      <c r="C325" s="440"/>
      <c r="D325" s="436"/>
      <c r="E325" s="590"/>
      <c r="F325" s="436"/>
    </row>
    <row r="326" spans="1:6" x14ac:dyDescent="0.25">
      <c r="A326" s="27" t="s">
        <v>39</v>
      </c>
      <c r="B326" s="860" t="s">
        <v>2030</v>
      </c>
      <c r="C326" s="861" t="s">
        <v>49</v>
      </c>
      <c r="D326" s="870" t="s">
        <v>983</v>
      </c>
      <c r="E326" s="863" t="s">
        <v>1980</v>
      </c>
      <c r="F326" s="74" t="s">
        <v>2213</v>
      </c>
    </row>
    <row r="327" spans="1:6" x14ac:dyDescent="0.25">
      <c r="A327" s="27" t="s">
        <v>38</v>
      </c>
      <c r="B327" s="860" t="s">
        <v>2031</v>
      </c>
      <c r="C327" s="861" t="s">
        <v>49</v>
      </c>
      <c r="D327" s="870" t="s">
        <v>983</v>
      </c>
      <c r="E327" s="863" t="s">
        <v>1980</v>
      </c>
      <c r="F327" s="74" t="s">
        <v>2213</v>
      </c>
    </row>
    <row r="328" spans="1:6" x14ac:dyDescent="0.25">
      <c r="A328" s="25" t="s">
        <v>40</v>
      </c>
      <c r="B328" s="1147" t="s">
        <v>1987</v>
      </c>
      <c r="C328" s="1147" t="s">
        <v>1988</v>
      </c>
      <c r="D328" s="32"/>
      <c r="E328" s="562"/>
      <c r="F328" s="16"/>
    </row>
    <row r="329" spans="1:6" x14ac:dyDescent="0.25">
      <c r="A329" s="25" t="s">
        <v>41</v>
      </c>
      <c r="B329" s="1147" t="s">
        <v>1987</v>
      </c>
      <c r="C329" s="1147" t="s">
        <v>1988</v>
      </c>
      <c r="D329" s="32"/>
      <c r="E329" s="562"/>
      <c r="F329" s="16"/>
    </row>
    <row r="330" spans="1:6" s="8" customFormat="1" x14ac:dyDescent="0.25">
      <c r="A330" s="572" t="s">
        <v>2524</v>
      </c>
      <c r="B330" s="572"/>
      <c r="C330" s="14"/>
      <c r="D330" s="14"/>
      <c r="E330" s="14"/>
      <c r="F330" s="14"/>
    </row>
    <row r="331" spans="1:6" x14ac:dyDescent="0.25">
      <c r="A331" s="5" t="s">
        <v>34</v>
      </c>
      <c r="B331" s="848" t="s">
        <v>1895</v>
      </c>
      <c r="C331" s="849" t="s">
        <v>1896</v>
      </c>
      <c r="D331" s="850"/>
      <c r="E331" s="851" t="s">
        <v>1327</v>
      </c>
      <c r="F331" s="32"/>
    </row>
    <row r="332" spans="1:6" x14ac:dyDescent="0.25">
      <c r="A332" s="5" t="s">
        <v>35</v>
      </c>
      <c r="B332" s="848" t="s">
        <v>1895</v>
      </c>
      <c r="C332" s="849" t="s">
        <v>1896</v>
      </c>
      <c r="D332" s="850"/>
      <c r="E332" s="851" t="s">
        <v>1327</v>
      </c>
      <c r="F332" s="32"/>
    </row>
    <row r="333" spans="1:6" x14ac:dyDescent="0.25">
      <c r="A333" s="5" t="s">
        <v>36</v>
      </c>
      <c r="B333" s="849" t="s">
        <v>1897</v>
      </c>
      <c r="C333" s="849" t="s">
        <v>1898</v>
      </c>
      <c r="D333" s="850"/>
      <c r="E333" s="852" t="s">
        <v>1899</v>
      </c>
      <c r="F333" s="32"/>
    </row>
    <row r="334" spans="1:6" x14ac:dyDescent="0.25">
      <c r="A334" s="5" t="s">
        <v>37</v>
      </c>
      <c r="B334" s="849" t="s">
        <v>1897</v>
      </c>
      <c r="C334" s="849" t="s">
        <v>1898</v>
      </c>
      <c r="D334" s="850"/>
      <c r="E334" s="852" t="s">
        <v>1899</v>
      </c>
      <c r="F334" s="32"/>
    </row>
    <row r="335" spans="1:6" x14ac:dyDescent="0.25">
      <c r="A335" s="435" t="s">
        <v>57</v>
      </c>
      <c r="B335" s="551"/>
      <c r="C335" s="551"/>
      <c r="D335" s="551"/>
      <c r="E335" s="551"/>
      <c r="F335" s="551"/>
    </row>
    <row r="336" spans="1:6" x14ac:dyDescent="0.25">
      <c r="A336" s="27" t="s">
        <v>39</v>
      </c>
      <c r="B336" s="1244" t="s">
        <v>1686</v>
      </c>
      <c r="C336" s="1244" t="s">
        <v>0</v>
      </c>
      <c r="D336" s="1244" t="s">
        <v>1687</v>
      </c>
      <c r="E336" s="1245" t="s">
        <v>3139</v>
      </c>
      <c r="F336" s="1261" t="s">
        <v>1688</v>
      </c>
    </row>
    <row r="337" spans="1:6" x14ac:dyDescent="0.25">
      <c r="A337" s="27" t="s">
        <v>38</v>
      </c>
      <c r="B337" s="1244" t="s">
        <v>1689</v>
      </c>
      <c r="C337" s="1244" t="s">
        <v>0</v>
      </c>
      <c r="D337" s="1244" t="s">
        <v>1687</v>
      </c>
      <c r="E337" s="1245" t="s">
        <v>3139</v>
      </c>
      <c r="F337" s="1261" t="s">
        <v>1688</v>
      </c>
    </row>
    <row r="338" spans="1:6" x14ac:dyDescent="0.25">
      <c r="A338" s="25" t="s">
        <v>40</v>
      </c>
      <c r="B338" s="1148" t="s">
        <v>1989</v>
      </c>
      <c r="C338" s="1147" t="s">
        <v>1990</v>
      </c>
      <c r="D338" s="32"/>
      <c r="E338" s="32"/>
      <c r="F338" s="32"/>
    </row>
    <row r="339" spans="1:6" x14ac:dyDescent="0.25">
      <c r="A339" s="25" t="s">
        <v>41</v>
      </c>
      <c r="B339" s="1148" t="s">
        <v>1989</v>
      </c>
      <c r="C339" s="1147" t="s">
        <v>1990</v>
      </c>
      <c r="D339" s="32"/>
      <c r="E339" s="32"/>
      <c r="F339" s="32"/>
    </row>
    <row r="340" spans="1:6" s="8" customFormat="1" x14ac:dyDescent="0.25">
      <c r="A340" s="572" t="s">
        <v>2525</v>
      </c>
      <c r="B340" s="572"/>
      <c r="C340" s="14"/>
      <c r="D340" s="14"/>
      <c r="E340" s="14"/>
      <c r="F340" s="14"/>
    </row>
    <row r="341" spans="1:6" x14ac:dyDescent="0.25">
      <c r="A341" s="5" t="s">
        <v>34</v>
      </c>
      <c r="B341" s="1130" t="s">
        <v>1075</v>
      </c>
      <c r="C341" s="1139" t="s">
        <v>50</v>
      </c>
      <c r="D341" s="1130" t="s">
        <v>1076</v>
      </c>
      <c r="E341" s="1133" t="s">
        <v>1064</v>
      </c>
      <c r="F341" s="1137" t="s">
        <v>1077</v>
      </c>
    </row>
    <row r="342" spans="1:6" x14ac:dyDescent="0.25">
      <c r="A342" s="5" t="s">
        <v>35</v>
      </c>
      <c r="B342" s="1130" t="s">
        <v>1078</v>
      </c>
      <c r="C342" s="1139" t="s">
        <v>50</v>
      </c>
      <c r="D342" s="1130" t="s">
        <v>1079</v>
      </c>
      <c r="E342" s="1133" t="s">
        <v>1064</v>
      </c>
      <c r="F342" s="1140" t="s">
        <v>1080</v>
      </c>
    </row>
    <row r="343" spans="1:6" ht="21" customHeight="1" x14ac:dyDescent="0.25">
      <c r="A343" s="5" t="s">
        <v>36</v>
      </c>
      <c r="B343" s="1204" t="s">
        <v>3085</v>
      </c>
      <c r="C343" s="1204" t="s">
        <v>53</v>
      </c>
      <c r="D343" s="1211" t="s">
        <v>97</v>
      </c>
      <c r="E343" s="1205" t="s">
        <v>74</v>
      </c>
      <c r="F343" s="1212" t="s">
        <v>98</v>
      </c>
    </row>
    <row r="344" spans="1:6" ht="20.45" customHeight="1" x14ac:dyDescent="0.25">
      <c r="A344" s="5" t="s">
        <v>37</v>
      </c>
      <c r="B344" s="1210" t="s">
        <v>3086</v>
      </c>
      <c r="C344" s="1213" t="s">
        <v>53</v>
      </c>
      <c r="D344" s="1214" t="s">
        <v>97</v>
      </c>
      <c r="E344" s="1205" t="s">
        <v>74</v>
      </c>
      <c r="F344" s="1215" t="s">
        <v>98</v>
      </c>
    </row>
    <row r="345" spans="1:6" x14ac:dyDescent="0.25">
      <c r="A345" s="435" t="s">
        <v>57</v>
      </c>
      <c r="B345" s="573"/>
      <c r="C345" s="573"/>
      <c r="D345" s="573"/>
      <c r="E345" s="594"/>
      <c r="F345" s="595"/>
    </row>
    <row r="346" spans="1:6" x14ac:dyDescent="0.25">
      <c r="A346" s="27" t="s">
        <v>39</v>
      </c>
      <c r="B346" s="1209" t="s">
        <v>2217</v>
      </c>
      <c r="C346" s="1209" t="s">
        <v>53</v>
      </c>
      <c r="D346" s="1209" t="s">
        <v>101</v>
      </c>
      <c r="E346" s="1209" t="s">
        <v>74</v>
      </c>
      <c r="F346" s="609" t="s">
        <v>102</v>
      </c>
    </row>
    <row r="347" spans="1:6" x14ac:dyDescent="0.25">
      <c r="A347" s="27" t="s">
        <v>38</v>
      </c>
      <c r="B347" s="1209" t="s">
        <v>2218</v>
      </c>
      <c r="C347" s="1209" t="s">
        <v>53</v>
      </c>
      <c r="D347" s="1209" t="s">
        <v>101</v>
      </c>
      <c r="E347" s="1209" t="s">
        <v>74</v>
      </c>
      <c r="F347" s="609" t="s">
        <v>102</v>
      </c>
    </row>
    <row r="348" spans="1:6" x14ac:dyDescent="0.25">
      <c r="A348" s="25" t="s">
        <v>40</v>
      </c>
      <c r="B348" s="885" t="s">
        <v>2032</v>
      </c>
      <c r="C348" s="861" t="s">
        <v>49</v>
      </c>
      <c r="D348" s="870" t="s">
        <v>989</v>
      </c>
      <c r="E348" s="860" t="s">
        <v>1979</v>
      </c>
      <c r="F348" s="18" t="s">
        <v>990</v>
      </c>
    </row>
    <row r="349" spans="1:6" x14ac:dyDescent="0.25">
      <c r="A349" s="25" t="s">
        <v>41</v>
      </c>
      <c r="B349" s="885" t="s">
        <v>2033</v>
      </c>
      <c r="C349" s="861" t="s">
        <v>49</v>
      </c>
      <c r="D349" s="870" t="s">
        <v>992</v>
      </c>
      <c r="E349" s="860" t="s">
        <v>1979</v>
      </c>
      <c r="F349" s="18" t="s">
        <v>993</v>
      </c>
    </row>
    <row r="350" spans="1:6" s="612" customFormat="1" x14ac:dyDescent="0.25">
      <c r="A350" s="59" t="s">
        <v>19</v>
      </c>
      <c r="B350" s="59"/>
      <c r="C350" s="59"/>
      <c r="D350" s="59"/>
      <c r="E350" s="59"/>
      <c r="F350" s="59"/>
    </row>
    <row r="351" spans="1:6" x14ac:dyDescent="0.25">
      <c r="A351" s="11" t="s">
        <v>3</v>
      </c>
      <c r="B351" s="11" t="s">
        <v>6</v>
      </c>
      <c r="C351" s="11" t="s">
        <v>7</v>
      </c>
      <c r="D351" s="11" t="s">
        <v>8</v>
      </c>
      <c r="E351" s="12" t="s">
        <v>4</v>
      </c>
      <c r="F351" s="11" t="s">
        <v>11</v>
      </c>
    </row>
    <row r="352" spans="1:6" s="8" customFormat="1" x14ac:dyDescent="0.25">
      <c r="A352" s="572" t="s">
        <v>2526</v>
      </c>
      <c r="B352" s="572"/>
      <c r="C352" s="14"/>
      <c r="D352" s="14"/>
      <c r="E352" s="14"/>
      <c r="F352" s="14"/>
    </row>
    <row r="353" spans="1:17" x14ac:dyDescent="0.25">
      <c r="A353" s="5" t="s">
        <v>34</v>
      </c>
      <c r="B353" s="860" t="s">
        <v>2034</v>
      </c>
      <c r="C353" s="861" t="s">
        <v>49</v>
      </c>
      <c r="D353" s="870" t="s">
        <v>986</v>
      </c>
      <c r="E353" s="860" t="s">
        <v>1980</v>
      </c>
      <c r="F353" s="18" t="s">
        <v>2214</v>
      </c>
    </row>
    <row r="354" spans="1:17" x14ac:dyDescent="0.25">
      <c r="A354" s="5" t="s">
        <v>35</v>
      </c>
      <c r="B354" s="860" t="s">
        <v>2035</v>
      </c>
      <c r="C354" s="861" t="s">
        <v>49</v>
      </c>
      <c r="D354" s="870" t="s">
        <v>998</v>
      </c>
      <c r="E354" s="860" t="s">
        <v>1980</v>
      </c>
      <c r="F354" s="18" t="s">
        <v>2214</v>
      </c>
    </row>
    <row r="355" spans="1:17" x14ac:dyDescent="0.25">
      <c r="A355" s="5" t="s">
        <v>36</v>
      </c>
      <c r="B355" s="873" t="s">
        <v>2175</v>
      </c>
      <c r="C355" s="861" t="s">
        <v>49</v>
      </c>
      <c r="D355" s="873" t="s">
        <v>1001</v>
      </c>
      <c r="E355" s="873" t="s">
        <v>1980</v>
      </c>
      <c r="F355" s="609" t="s">
        <v>2215</v>
      </c>
    </row>
    <row r="356" spans="1:17" x14ac:dyDescent="0.25">
      <c r="A356" s="5" t="s">
        <v>37</v>
      </c>
      <c r="B356" s="1141" t="s">
        <v>1081</v>
      </c>
      <c r="C356" s="1141" t="s">
        <v>50</v>
      </c>
      <c r="D356" s="1141" t="s">
        <v>1082</v>
      </c>
      <c r="E356" s="1141" t="s">
        <v>1064</v>
      </c>
      <c r="F356" s="1142" t="s">
        <v>1083</v>
      </c>
    </row>
    <row r="357" spans="1:17" x14ac:dyDescent="0.25">
      <c r="A357" s="435" t="s">
        <v>57</v>
      </c>
      <c r="B357" s="551"/>
      <c r="C357" s="551"/>
      <c r="D357" s="551"/>
      <c r="E357" s="551"/>
      <c r="F357" s="551"/>
    </row>
    <row r="358" spans="1:17" ht="18" customHeight="1" x14ac:dyDescent="0.25">
      <c r="A358" s="27" t="s">
        <v>39</v>
      </c>
      <c r="B358" s="956" t="s">
        <v>2336</v>
      </c>
      <c r="C358" s="956" t="s">
        <v>2338</v>
      </c>
      <c r="D358" s="954" t="s">
        <v>2340</v>
      </c>
      <c r="E358" s="43" t="s">
        <v>2888</v>
      </c>
      <c r="F358" s="45" t="s">
        <v>2341</v>
      </c>
      <c r="G358" s="955"/>
      <c r="H358" s="955"/>
      <c r="I358" s="955"/>
      <c r="J358" s="955"/>
      <c r="K358" s="734"/>
      <c r="L358" s="734"/>
      <c r="M358" s="734"/>
      <c r="N358" s="734"/>
      <c r="O358" s="734"/>
      <c r="P358" s="734"/>
      <c r="Q358" s="734"/>
    </row>
    <row r="359" spans="1:17" ht="18.600000000000001" customHeight="1" x14ac:dyDescent="0.25">
      <c r="A359" s="27" t="s">
        <v>38</v>
      </c>
      <c r="B359" s="956" t="s">
        <v>2337</v>
      </c>
      <c r="C359" s="949" t="s">
        <v>2338</v>
      </c>
      <c r="D359" s="954" t="s">
        <v>2340</v>
      </c>
      <c r="E359" s="43" t="s">
        <v>2888</v>
      </c>
      <c r="F359" s="45" t="s">
        <v>2341</v>
      </c>
      <c r="G359" s="955"/>
      <c r="H359" s="955"/>
      <c r="I359" s="955"/>
      <c r="J359" s="955"/>
      <c r="K359" s="734"/>
      <c r="L359" s="734"/>
      <c r="M359" s="734"/>
      <c r="N359" s="734"/>
      <c r="O359" s="734"/>
      <c r="P359" s="734"/>
      <c r="Q359" s="734"/>
    </row>
    <row r="360" spans="1:17" ht="18.600000000000001" customHeight="1" x14ac:dyDescent="0.25">
      <c r="A360" s="25" t="s">
        <v>40</v>
      </c>
      <c r="B360" s="956" t="s">
        <v>2336</v>
      </c>
      <c r="C360" s="956" t="s">
        <v>2339</v>
      </c>
      <c r="D360" s="954" t="s">
        <v>2340</v>
      </c>
      <c r="E360" s="43" t="s">
        <v>2888</v>
      </c>
      <c r="F360" s="49" t="s">
        <v>2341</v>
      </c>
      <c r="G360" s="955"/>
      <c r="H360" s="955"/>
      <c r="I360" s="955"/>
      <c r="J360" s="955"/>
      <c r="K360" s="734"/>
      <c r="L360" s="734"/>
      <c r="M360" s="734"/>
      <c r="N360" s="734"/>
      <c r="O360" s="734"/>
      <c r="P360" s="734"/>
      <c r="Q360" s="734"/>
    </row>
    <row r="361" spans="1:17" ht="18.600000000000001" customHeight="1" x14ac:dyDescent="0.25">
      <c r="A361" s="25" t="s">
        <v>41</v>
      </c>
      <c r="B361" s="956" t="s">
        <v>2337</v>
      </c>
      <c r="C361" s="956" t="s">
        <v>2339</v>
      </c>
      <c r="D361" s="954" t="s">
        <v>2340</v>
      </c>
      <c r="E361" s="43" t="s">
        <v>2888</v>
      </c>
      <c r="F361" s="49" t="s">
        <v>2341</v>
      </c>
      <c r="G361" s="955"/>
      <c r="H361" s="955"/>
      <c r="I361" s="955"/>
      <c r="J361" s="955"/>
      <c r="K361" s="734"/>
      <c r="L361" s="734"/>
      <c r="M361" s="734"/>
      <c r="N361" s="734"/>
      <c r="O361" s="734"/>
      <c r="P361" s="734"/>
      <c r="Q361" s="734"/>
    </row>
    <row r="362" spans="1:17" s="8" customFormat="1" x14ac:dyDescent="0.25">
      <c r="A362" s="719" t="s">
        <v>2527</v>
      </c>
      <c r="B362" s="572"/>
      <c r="C362" s="14"/>
      <c r="D362" s="14"/>
      <c r="E362" s="14"/>
      <c r="F362" s="14"/>
    </row>
    <row r="363" spans="1:17" x14ac:dyDescent="0.25">
      <c r="A363" s="5" t="s">
        <v>34</v>
      </c>
      <c r="B363" s="860" t="s">
        <v>2036</v>
      </c>
      <c r="C363" s="861" t="s">
        <v>49</v>
      </c>
      <c r="D363" s="870" t="s">
        <v>1004</v>
      </c>
      <c r="E363" s="860" t="s">
        <v>1979</v>
      </c>
      <c r="F363" s="18" t="s">
        <v>2216</v>
      </c>
    </row>
    <row r="364" spans="1:17" x14ac:dyDescent="0.25">
      <c r="A364" s="5" t="s">
        <v>35</v>
      </c>
      <c r="B364" s="860" t="s">
        <v>2037</v>
      </c>
      <c r="C364" s="861" t="s">
        <v>49</v>
      </c>
      <c r="D364" s="870" t="s">
        <v>1004</v>
      </c>
      <c r="E364" s="860" t="s">
        <v>1979</v>
      </c>
      <c r="F364" s="18" t="s">
        <v>2216</v>
      </c>
    </row>
    <row r="365" spans="1:17" x14ac:dyDescent="0.25">
      <c r="A365" s="5" t="s">
        <v>36</v>
      </c>
      <c r="B365" s="1147" t="s">
        <v>1987</v>
      </c>
      <c r="C365" s="1147" t="s">
        <v>1988</v>
      </c>
      <c r="D365" s="32"/>
      <c r="E365" s="32"/>
      <c r="F365" s="609"/>
    </row>
    <row r="366" spans="1:17" x14ac:dyDescent="0.25">
      <c r="A366" s="5" t="s">
        <v>37</v>
      </c>
      <c r="B366" s="1147" t="s">
        <v>1987</v>
      </c>
      <c r="C366" s="1147" t="s">
        <v>1988</v>
      </c>
      <c r="D366" s="32"/>
      <c r="E366" s="32"/>
      <c r="F366" s="609"/>
    </row>
    <row r="367" spans="1:17" x14ac:dyDescent="0.25">
      <c r="A367" s="435" t="s">
        <v>57</v>
      </c>
      <c r="B367" s="551"/>
      <c r="C367" s="551"/>
      <c r="D367" s="551"/>
      <c r="E367" s="551"/>
      <c r="F367" s="551"/>
    </row>
    <row r="368" spans="1:17" x14ac:dyDescent="0.25">
      <c r="A368" s="27" t="s">
        <v>39</v>
      </c>
      <c r="B368" s="996"/>
      <c r="C368" s="996"/>
      <c r="D368" s="32"/>
      <c r="E368" s="99"/>
      <c r="F368" s="464"/>
    </row>
    <row r="369" spans="1:6" x14ac:dyDescent="0.25">
      <c r="A369" s="27" t="s">
        <v>38</v>
      </c>
      <c r="B369" s="1002" t="s">
        <v>2926</v>
      </c>
      <c r="C369" s="997"/>
      <c r="D369" s="32"/>
      <c r="E369" s="99"/>
      <c r="F369" s="464"/>
    </row>
    <row r="370" spans="1:6" x14ac:dyDescent="0.25">
      <c r="A370" s="25" t="s">
        <v>40</v>
      </c>
      <c r="B370" s="996"/>
      <c r="C370" s="996"/>
      <c r="D370" s="32"/>
      <c r="E370" s="591"/>
      <c r="F370" s="32"/>
    </row>
    <row r="371" spans="1:6" x14ac:dyDescent="0.25">
      <c r="A371" s="25" t="s">
        <v>41</v>
      </c>
      <c r="B371" s="996"/>
      <c r="C371" s="996"/>
      <c r="D371" s="32"/>
      <c r="E371" s="591"/>
      <c r="F371" s="32"/>
    </row>
    <row r="372" spans="1:6" s="8" customFormat="1" x14ac:dyDescent="0.25">
      <c r="A372" s="611" t="s">
        <v>2528</v>
      </c>
      <c r="B372" s="998"/>
      <c r="C372" s="934"/>
      <c r="D372" s="572"/>
      <c r="E372" s="572"/>
      <c r="F372" s="14"/>
    </row>
    <row r="373" spans="1:6" x14ac:dyDescent="0.25">
      <c r="A373" s="5" t="s">
        <v>34</v>
      </c>
      <c r="B373" s="996"/>
      <c r="C373" s="996"/>
      <c r="D373" s="32"/>
      <c r="E373" s="32"/>
      <c r="F373" s="609"/>
    </row>
    <row r="374" spans="1:6" x14ac:dyDescent="0.25">
      <c r="A374" s="5" t="s">
        <v>35</v>
      </c>
      <c r="B374" s="996"/>
      <c r="C374" s="996"/>
      <c r="D374" s="32"/>
      <c r="E374" s="32"/>
      <c r="F374" s="609"/>
    </row>
    <row r="375" spans="1:6" x14ac:dyDescent="0.25">
      <c r="A375" s="5" t="s">
        <v>36</v>
      </c>
      <c r="B375" s="999" t="s">
        <v>1910</v>
      </c>
      <c r="C375" s="999" t="s">
        <v>55</v>
      </c>
      <c r="D375" s="583"/>
      <c r="E375" s="541"/>
      <c r="F375" s="18"/>
    </row>
    <row r="376" spans="1:6" x14ac:dyDescent="0.25">
      <c r="A376" s="5" t="s">
        <v>37</v>
      </c>
      <c r="B376" s="999" t="s">
        <v>1911</v>
      </c>
      <c r="C376" s="999" t="s">
        <v>55</v>
      </c>
      <c r="D376" s="583"/>
      <c r="E376" s="541"/>
      <c r="F376" s="18"/>
    </row>
    <row r="377" spans="1:6" x14ac:dyDescent="0.25">
      <c r="A377" s="435" t="s">
        <v>57</v>
      </c>
      <c r="B377" s="996"/>
      <c r="C377" s="996"/>
      <c r="D377" s="551"/>
      <c r="E377" s="551"/>
      <c r="F377" s="551"/>
    </row>
    <row r="378" spans="1:6" x14ac:dyDescent="0.25">
      <c r="A378" s="27" t="s">
        <v>39</v>
      </c>
      <c r="B378" s="1000" t="s">
        <v>2217</v>
      </c>
      <c r="C378" s="934" t="s">
        <v>53</v>
      </c>
      <c r="D378" s="16"/>
      <c r="E378" s="25"/>
      <c r="F378" s="16"/>
    </row>
    <row r="379" spans="1:6" x14ac:dyDescent="0.25">
      <c r="A379" s="27" t="s">
        <v>38</v>
      </c>
      <c r="B379" s="1000" t="s">
        <v>2218</v>
      </c>
      <c r="C379" s="934" t="s">
        <v>53</v>
      </c>
      <c r="D379" s="16"/>
      <c r="E379" s="25"/>
      <c r="F379" s="16"/>
    </row>
    <row r="380" spans="1:6" x14ac:dyDescent="0.25">
      <c r="A380" s="25" t="s">
        <v>40</v>
      </c>
      <c r="B380" s="996" t="s">
        <v>1987</v>
      </c>
      <c r="C380" s="996" t="s">
        <v>1988</v>
      </c>
      <c r="D380" s="32"/>
      <c r="E380" s="32"/>
      <c r="F380" s="32"/>
    </row>
    <row r="381" spans="1:6" x14ac:dyDescent="0.25">
      <c r="A381" s="25" t="s">
        <v>41</v>
      </c>
      <c r="B381" s="996" t="s">
        <v>1987</v>
      </c>
      <c r="C381" s="996" t="s">
        <v>1988</v>
      </c>
      <c r="D381" s="32"/>
      <c r="E381" s="32"/>
      <c r="F381" s="32"/>
    </row>
    <row r="382" spans="1:6" s="8" customFormat="1" x14ac:dyDescent="0.25">
      <c r="A382" s="572" t="s">
        <v>2529</v>
      </c>
      <c r="B382" s="572"/>
      <c r="C382" s="14"/>
      <c r="D382" s="14"/>
      <c r="E382" s="14"/>
      <c r="F382" s="14"/>
    </row>
    <row r="383" spans="1:6" x14ac:dyDescent="0.25">
      <c r="A383" s="5" t="s">
        <v>34</v>
      </c>
      <c r="B383" s="848" t="s">
        <v>1895</v>
      </c>
      <c r="C383" s="849" t="s">
        <v>1896</v>
      </c>
      <c r="D383" s="850"/>
      <c r="E383" s="851" t="s">
        <v>1327</v>
      </c>
      <c r="F383" s="32"/>
    </row>
    <row r="384" spans="1:6" x14ac:dyDescent="0.25">
      <c r="A384" s="5" t="s">
        <v>35</v>
      </c>
      <c r="B384" s="848" t="s">
        <v>1895</v>
      </c>
      <c r="C384" s="849" t="s">
        <v>1896</v>
      </c>
      <c r="D384" s="850"/>
      <c r="E384" s="851" t="s">
        <v>1327</v>
      </c>
      <c r="F384" s="32"/>
    </row>
    <row r="385" spans="1:8" x14ac:dyDescent="0.25">
      <c r="A385" s="5" t="s">
        <v>36</v>
      </c>
      <c r="B385" s="849" t="s">
        <v>1897</v>
      </c>
      <c r="C385" s="849" t="s">
        <v>1898</v>
      </c>
      <c r="D385" s="850"/>
      <c r="E385" s="852" t="s">
        <v>1899</v>
      </c>
      <c r="F385" s="32"/>
    </row>
    <row r="386" spans="1:8" x14ac:dyDescent="0.25">
      <c r="A386" s="5" t="s">
        <v>37</v>
      </c>
      <c r="B386" s="849" t="s">
        <v>1897</v>
      </c>
      <c r="C386" s="849" t="s">
        <v>1898</v>
      </c>
      <c r="D386" s="850"/>
      <c r="E386" s="852" t="s">
        <v>1899</v>
      </c>
      <c r="F386" s="32"/>
    </row>
    <row r="387" spans="1:8" x14ac:dyDescent="0.25">
      <c r="A387" s="435" t="s">
        <v>57</v>
      </c>
      <c r="B387" s="551"/>
      <c r="C387" s="551"/>
      <c r="D387" s="551"/>
      <c r="E387" s="551"/>
      <c r="F387" s="551"/>
    </row>
    <row r="388" spans="1:8" x14ac:dyDescent="0.25">
      <c r="A388" s="27" t="s">
        <v>39</v>
      </c>
      <c r="B388" s="1127" t="s">
        <v>2224</v>
      </c>
      <c r="C388" s="1127" t="s">
        <v>50</v>
      </c>
      <c r="D388" s="1127" t="s">
        <v>3043</v>
      </c>
      <c r="E388" s="1128" t="s">
        <v>1064</v>
      </c>
      <c r="F388" s="1129" t="s">
        <v>1087</v>
      </c>
      <c r="G388" s="1127"/>
      <c r="H388" s="1127"/>
    </row>
    <row r="389" spans="1:8" x14ac:dyDescent="0.25">
      <c r="A389" s="598" t="s">
        <v>38</v>
      </c>
      <c r="B389" s="1143" t="s">
        <v>2223</v>
      </c>
      <c r="C389" s="1144" t="s">
        <v>50</v>
      </c>
      <c r="D389" s="1143" t="s">
        <v>1103</v>
      </c>
      <c r="E389" s="1145" t="s">
        <v>1064</v>
      </c>
      <c r="F389" s="1146" t="s">
        <v>1104</v>
      </c>
      <c r="G389" s="1127"/>
      <c r="H389" s="1127"/>
    </row>
    <row r="390" spans="1:8" x14ac:dyDescent="0.25">
      <c r="A390" s="25" t="s">
        <v>40</v>
      </c>
      <c r="B390" s="1149" t="s">
        <v>1989</v>
      </c>
      <c r="C390" s="1150" t="s">
        <v>1990</v>
      </c>
      <c r="D390" s="608"/>
      <c r="E390" s="655"/>
      <c r="F390" s="608"/>
    </row>
    <row r="391" spans="1:8" x14ac:dyDescent="0.25">
      <c r="A391" s="25" t="s">
        <v>41</v>
      </c>
      <c r="B391" s="1148" t="s">
        <v>1989</v>
      </c>
      <c r="C391" s="1147" t="s">
        <v>1990</v>
      </c>
      <c r="D391" s="32"/>
      <c r="E391" s="38"/>
      <c r="F391" s="32"/>
    </row>
    <row r="392" spans="1:8" s="8" customFormat="1" x14ac:dyDescent="0.25">
      <c r="A392" s="572" t="s">
        <v>2530</v>
      </c>
      <c r="B392" s="572"/>
      <c r="C392" s="14"/>
      <c r="D392" s="14"/>
      <c r="E392" s="14"/>
      <c r="F392" s="14"/>
    </row>
    <row r="393" spans="1:8" x14ac:dyDescent="0.25">
      <c r="A393" s="5" t="s">
        <v>34</v>
      </c>
      <c r="B393" s="74"/>
      <c r="C393" s="540" t="s">
        <v>1991</v>
      </c>
      <c r="D393" s="585"/>
      <c r="E393" s="74"/>
      <c r="F393" s="74"/>
    </row>
    <row r="394" spans="1:8" x14ac:dyDescent="0.25">
      <c r="A394" s="5" t="s">
        <v>35</v>
      </c>
      <c r="B394" s="1094" t="s">
        <v>2460</v>
      </c>
      <c r="C394" s="1096" t="s">
        <v>2451</v>
      </c>
      <c r="D394" s="1097" t="s">
        <v>3020</v>
      </c>
      <c r="E394" s="1094" t="s">
        <v>2452</v>
      </c>
      <c r="F394" s="1094" t="s">
        <v>2463</v>
      </c>
    </row>
    <row r="395" spans="1:8" x14ac:dyDescent="0.25">
      <c r="A395" s="5" t="s">
        <v>36</v>
      </c>
      <c r="B395" s="1094" t="s">
        <v>2461</v>
      </c>
      <c r="C395" s="1091" t="s">
        <v>2451</v>
      </c>
      <c r="D395" s="1097" t="s">
        <v>3021</v>
      </c>
      <c r="E395" s="1094" t="s">
        <v>2452</v>
      </c>
      <c r="F395" s="1094" t="s">
        <v>2463</v>
      </c>
    </row>
    <row r="396" spans="1:8" x14ac:dyDescent="0.25">
      <c r="A396" s="18" t="s">
        <v>37</v>
      </c>
      <c r="B396" s="1094" t="s">
        <v>3022</v>
      </c>
      <c r="C396" s="1091" t="s">
        <v>2451</v>
      </c>
      <c r="D396" s="1097" t="s">
        <v>3023</v>
      </c>
      <c r="E396" s="1094" t="s">
        <v>2452</v>
      </c>
      <c r="F396" s="1094" t="s">
        <v>2463</v>
      </c>
    </row>
    <row r="397" spans="1:8" x14ac:dyDescent="0.25">
      <c r="A397" s="435" t="s">
        <v>57</v>
      </c>
      <c r="B397" s="551"/>
      <c r="C397" s="551"/>
      <c r="D397" s="551"/>
      <c r="E397" s="551"/>
      <c r="F397" s="551"/>
    </row>
    <row r="398" spans="1:8" x14ac:dyDescent="0.25">
      <c r="A398" s="27" t="s">
        <v>39</v>
      </c>
      <c r="B398" s="1333" t="s">
        <v>1910</v>
      </c>
      <c r="C398" s="1334" t="s">
        <v>55</v>
      </c>
      <c r="D398" s="1333" t="s">
        <v>1783</v>
      </c>
      <c r="E398" s="1333" t="s">
        <v>3157</v>
      </c>
      <c r="F398" s="1335" t="s">
        <v>1784</v>
      </c>
    </row>
    <row r="399" spans="1:8" x14ac:dyDescent="0.25">
      <c r="A399" s="27" t="s">
        <v>38</v>
      </c>
      <c r="B399" s="1334" t="s">
        <v>1911</v>
      </c>
      <c r="C399" s="1334" t="s">
        <v>55</v>
      </c>
      <c r="D399" s="1334" t="s">
        <v>1783</v>
      </c>
      <c r="E399" s="1334" t="s">
        <v>3157</v>
      </c>
      <c r="F399" s="1332" t="s">
        <v>1784</v>
      </c>
    </row>
    <row r="400" spans="1:8" x14ac:dyDescent="0.25">
      <c r="A400" s="25" t="s">
        <v>40</v>
      </c>
      <c r="B400" s="1154" t="s">
        <v>1985</v>
      </c>
      <c r="C400" s="1155" t="s">
        <v>1986</v>
      </c>
      <c r="D400" s="653"/>
      <c r="E400" s="653"/>
      <c r="F400" s="654"/>
    </row>
    <row r="401" spans="1:6" x14ac:dyDescent="0.25">
      <c r="A401" s="25" t="s">
        <v>41</v>
      </c>
      <c r="B401" s="1155" t="s">
        <v>1985</v>
      </c>
      <c r="C401" s="1155" t="s">
        <v>1986</v>
      </c>
      <c r="D401" s="44"/>
      <c r="E401" s="44"/>
      <c r="F401" s="49"/>
    </row>
    <row r="402" spans="1:6" s="612" customFormat="1" x14ac:dyDescent="0.25">
      <c r="A402" s="59" t="s">
        <v>24</v>
      </c>
      <c r="B402" s="59"/>
      <c r="C402" s="59"/>
      <c r="D402" s="59"/>
      <c r="E402" s="59"/>
      <c r="F402" s="59"/>
    </row>
    <row r="403" spans="1:6" x14ac:dyDescent="0.25">
      <c r="A403" s="11" t="s">
        <v>3</v>
      </c>
      <c r="B403" s="11" t="s">
        <v>6</v>
      </c>
      <c r="C403" s="11" t="s">
        <v>7</v>
      </c>
      <c r="D403" s="11" t="s">
        <v>8</v>
      </c>
      <c r="E403" s="12" t="s">
        <v>4</v>
      </c>
      <c r="F403" s="11" t="s">
        <v>11</v>
      </c>
    </row>
    <row r="404" spans="1:6" s="8" customFormat="1" x14ac:dyDescent="0.25">
      <c r="A404" s="572" t="s">
        <v>2531</v>
      </c>
      <c r="B404" s="597"/>
      <c r="C404" s="76"/>
      <c r="D404" s="76"/>
      <c r="E404" s="76"/>
      <c r="F404" s="76"/>
    </row>
    <row r="405" spans="1:6" x14ac:dyDescent="0.25">
      <c r="A405" s="70" t="s">
        <v>34</v>
      </c>
      <c r="B405" s="72"/>
      <c r="C405" s="542" t="s">
        <v>1991</v>
      </c>
      <c r="D405" s="32"/>
      <c r="E405" s="562"/>
      <c r="F405" s="32"/>
    </row>
    <row r="406" spans="1:6" x14ac:dyDescent="0.25">
      <c r="A406" s="70" t="s">
        <v>35</v>
      </c>
      <c r="B406" s="72"/>
      <c r="C406" s="542" t="s">
        <v>1991</v>
      </c>
      <c r="D406" s="32"/>
      <c r="E406" s="562"/>
      <c r="F406" s="32"/>
    </row>
    <row r="407" spans="1:6" x14ac:dyDescent="0.25">
      <c r="A407" s="70" t="s">
        <v>36</v>
      </c>
      <c r="B407" s="32"/>
      <c r="C407" s="542" t="s">
        <v>1991</v>
      </c>
      <c r="D407" s="32"/>
      <c r="E407" s="32"/>
      <c r="F407" s="609"/>
    </row>
    <row r="408" spans="1:6" x14ac:dyDescent="0.25">
      <c r="A408" s="70" t="s">
        <v>37</v>
      </c>
      <c r="B408" s="32"/>
      <c r="C408" s="542" t="s">
        <v>1991</v>
      </c>
      <c r="D408" s="32"/>
      <c r="E408" s="32"/>
      <c r="F408" s="609"/>
    </row>
    <row r="409" spans="1:6" x14ac:dyDescent="0.25">
      <c r="A409" s="435" t="s">
        <v>57</v>
      </c>
      <c r="B409" s="551"/>
      <c r="C409" s="551"/>
      <c r="D409" s="551"/>
      <c r="E409" s="551"/>
      <c r="F409" s="551"/>
    </row>
    <row r="410" spans="1:6" x14ac:dyDescent="0.25">
      <c r="A410" s="598" t="s">
        <v>39</v>
      </c>
      <c r="B410" s="18"/>
      <c r="C410" s="542" t="s">
        <v>1991</v>
      </c>
      <c r="D410" s="596"/>
      <c r="E410" s="18"/>
      <c r="F410" s="18"/>
    </row>
    <row r="411" spans="1:6" x14ac:dyDescent="0.25">
      <c r="A411" s="598" t="s">
        <v>38</v>
      </c>
      <c r="B411" s="18"/>
      <c r="C411" s="652" t="s">
        <v>1991</v>
      </c>
      <c r="D411" s="596"/>
      <c r="E411" s="18"/>
      <c r="F411" s="18"/>
    </row>
    <row r="412" spans="1:6" x14ac:dyDescent="0.25">
      <c r="A412" s="599" t="s">
        <v>40</v>
      </c>
      <c r="C412" s="3" t="s">
        <v>1991</v>
      </c>
    </row>
    <row r="413" spans="1:6" x14ac:dyDescent="0.25">
      <c r="A413" s="599" t="s">
        <v>41</v>
      </c>
      <c r="B413" s="32"/>
      <c r="C413" s="542" t="s">
        <v>1991</v>
      </c>
      <c r="D413" s="32"/>
      <c r="E413" s="32"/>
      <c r="F413" s="32"/>
    </row>
    <row r="414" spans="1:6" s="8" customFormat="1" x14ac:dyDescent="0.25">
      <c r="A414" s="572" t="s">
        <v>2532</v>
      </c>
      <c r="B414" s="600"/>
      <c r="C414" s="71"/>
      <c r="D414" s="71"/>
      <c r="E414" s="71"/>
      <c r="F414" s="71"/>
    </row>
    <row r="415" spans="1:6" x14ac:dyDescent="0.25">
      <c r="A415" s="70" t="s">
        <v>34</v>
      </c>
      <c r="B415" s="32"/>
      <c r="C415" s="32" t="s">
        <v>1991</v>
      </c>
      <c r="D415" s="32"/>
      <c r="E415" s="38"/>
      <c r="F415" s="5"/>
    </row>
    <row r="416" spans="1:6" x14ac:dyDescent="0.25">
      <c r="A416" s="70" t="s">
        <v>35</v>
      </c>
      <c r="B416" s="691"/>
      <c r="C416" s="692" t="s">
        <v>1991</v>
      </c>
      <c r="D416" s="691"/>
      <c r="E416" s="691"/>
      <c r="F416" s="691"/>
    </row>
    <row r="417" spans="1:6" x14ac:dyDescent="0.25">
      <c r="A417" s="70" t="s">
        <v>36</v>
      </c>
      <c r="B417" s="18"/>
      <c r="C417" s="652" t="s">
        <v>1991</v>
      </c>
      <c r="D417" s="18"/>
      <c r="E417" s="18"/>
      <c r="F417" s="18"/>
    </row>
    <row r="418" spans="1:6" x14ac:dyDescent="0.25">
      <c r="A418" s="70" t="s">
        <v>37</v>
      </c>
      <c r="B418" s="18"/>
      <c r="C418" s="652" t="s">
        <v>1991</v>
      </c>
      <c r="D418" s="18"/>
      <c r="E418" s="18"/>
      <c r="F418" s="18"/>
    </row>
    <row r="419" spans="1:6" x14ac:dyDescent="0.25">
      <c r="A419" s="435" t="s">
        <v>57</v>
      </c>
      <c r="B419" s="551"/>
      <c r="C419" s="551"/>
      <c r="D419" s="551"/>
      <c r="E419" s="551"/>
      <c r="F419" s="551"/>
    </row>
    <row r="420" spans="1:6" x14ac:dyDescent="0.25">
      <c r="A420" s="598" t="s">
        <v>39</v>
      </c>
      <c r="B420" s="97"/>
      <c r="C420" s="16" t="s">
        <v>1991</v>
      </c>
      <c r="D420" s="464"/>
      <c r="E420" s="99"/>
      <c r="F420" s="464"/>
    </row>
    <row r="421" spans="1:6" x14ac:dyDescent="0.25">
      <c r="A421" s="598" t="s">
        <v>38</v>
      </c>
      <c r="B421" s="97"/>
      <c r="C421" s="16" t="s">
        <v>1991</v>
      </c>
      <c r="D421" s="690"/>
      <c r="E421" s="99"/>
      <c r="F421" s="464"/>
    </row>
    <row r="422" spans="1:6" x14ac:dyDescent="0.25">
      <c r="A422" s="599" t="s">
        <v>40</v>
      </c>
      <c r="B422" s="75"/>
      <c r="C422" s="75" t="s">
        <v>1991</v>
      </c>
      <c r="D422" s="32"/>
      <c r="E422" s="32"/>
      <c r="F422" s="32"/>
    </row>
    <row r="423" spans="1:6" x14ac:dyDescent="0.25">
      <c r="A423" s="599" t="s">
        <v>41</v>
      </c>
      <c r="B423" s="75"/>
      <c r="C423" s="75" t="s">
        <v>1991</v>
      </c>
      <c r="D423" s="32"/>
      <c r="E423" s="32"/>
      <c r="F423" s="32"/>
    </row>
    <row r="424" spans="1:6" s="8" customFormat="1" x14ac:dyDescent="0.25">
      <c r="A424" s="572" t="s">
        <v>2533</v>
      </c>
      <c r="B424" s="600"/>
      <c r="C424" s="71"/>
      <c r="D424" s="71"/>
      <c r="E424" s="71"/>
      <c r="F424" s="71"/>
    </row>
    <row r="425" spans="1:6" x14ac:dyDescent="0.25">
      <c r="A425" s="70" t="s">
        <v>34</v>
      </c>
      <c r="B425" s="32"/>
      <c r="C425" s="32" t="s">
        <v>1991</v>
      </c>
      <c r="D425" s="32"/>
      <c r="E425" s="38"/>
    </row>
    <row r="426" spans="1:6" x14ac:dyDescent="0.25">
      <c r="A426" s="70" t="s">
        <v>35</v>
      </c>
      <c r="B426" s="32"/>
      <c r="C426" s="32" t="s">
        <v>1991</v>
      </c>
      <c r="D426" s="32"/>
      <c r="E426" s="38"/>
    </row>
    <row r="427" spans="1:6" x14ac:dyDescent="0.25">
      <c r="A427" s="70" t="s">
        <v>36</v>
      </c>
      <c r="B427" s="32"/>
      <c r="C427" s="32" t="s">
        <v>1991</v>
      </c>
      <c r="D427" s="32"/>
      <c r="E427" s="32"/>
      <c r="F427" s="609"/>
    </row>
    <row r="428" spans="1:6" x14ac:dyDescent="0.25">
      <c r="A428" s="70" t="s">
        <v>37</v>
      </c>
      <c r="B428" s="32"/>
      <c r="C428" s="32" t="s">
        <v>1991</v>
      </c>
      <c r="D428" s="32"/>
      <c r="E428" s="32"/>
      <c r="F428" s="609"/>
    </row>
    <row r="429" spans="1:6" x14ac:dyDescent="0.25">
      <c r="A429" s="435" t="s">
        <v>57</v>
      </c>
      <c r="B429" s="551"/>
      <c r="C429" s="547"/>
      <c r="D429" s="551"/>
      <c r="E429" s="551"/>
      <c r="F429" s="551"/>
    </row>
    <row r="430" spans="1:6" x14ac:dyDescent="0.25">
      <c r="A430" s="598" t="s">
        <v>39</v>
      </c>
      <c r="B430" s="18"/>
      <c r="C430" s="652" t="s">
        <v>1991</v>
      </c>
      <c r="D430" s="18"/>
      <c r="E430" s="18"/>
      <c r="F430" s="18"/>
    </row>
    <row r="431" spans="1:6" x14ac:dyDescent="0.25">
      <c r="A431" s="598" t="s">
        <v>38</v>
      </c>
      <c r="B431" s="18"/>
      <c r="C431" s="652" t="s">
        <v>1991</v>
      </c>
      <c r="D431" s="18"/>
      <c r="E431" s="18"/>
      <c r="F431" s="18"/>
    </row>
    <row r="432" spans="1:6" x14ac:dyDescent="0.25">
      <c r="A432" s="599" t="s">
        <v>40</v>
      </c>
      <c r="B432" s="75"/>
      <c r="C432" s="75" t="s">
        <v>1991</v>
      </c>
      <c r="D432" s="32"/>
      <c r="E432" s="32"/>
      <c r="F432" s="32"/>
    </row>
    <row r="433" spans="1:6" x14ac:dyDescent="0.25">
      <c r="A433" s="599" t="s">
        <v>41</v>
      </c>
      <c r="B433" s="75"/>
      <c r="C433" s="75" t="s">
        <v>1991</v>
      </c>
      <c r="D433" s="32"/>
      <c r="E433" s="32"/>
      <c r="F433" s="32"/>
    </row>
    <row r="434" spans="1:6" s="8" customFormat="1" x14ac:dyDescent="0.25">
      <c r="A434" s="572" t="s">
        <v>2534</v>
      </c>
      <c r="B434" s="600"/>
      <c r="C434" s="71"/>
      <c r="D434" s="71"/>
      <c r="E434" s="71"/>
      <c r="F434" s="71"/>
    </row>
    <row r="435" spans="1:6" x14ac:dyDescent="0.25">
      <c r="A435" s="5" t="s">
        <v>34</v>
      </c>
      <c r="B435" s="848" t="s">
        <v>1895</v>
      </c>
      <c r="C435" s="849" t="s">
        <v>1896</v>
      </c>
      <c r="D435" s="850"/>
      <c r="E435" s="851" t="s">
        <v>1327</v>
      </c>
      <c r="F435" s="32"/>
    </row>
    <row r="436" spans="1:6" x14ac:dyDescent="0.25">
      <c r="A436" s="5" t="s">
        <v>35</v>
      </c>
      <c r="B436" s="848" t="s">
        <v>1895</v>
      </c>
      <c r="C436" s="849" t="s">
        <v>1896</v>
      </c>
      <c r="D436" s="850"/>
      <c r="E436" s="851" t="s">
        <v>1327</v>
      </c>
      <c r="F436" s="32"/>
    </row>
    <row r="437" spans="1:6" x14ac:dyDescent="0.25">
      <c r="A437" s="5" t="s">
        <v>36</v>
      </c>
      <c r="B437" s="849" t="s">
        <v>1897</v>
      </c>
      <c r="C437" s="849" t="s">
        <v>1898</v>
      </c>
      <c r="D437" s="850"/>
      <c r="E437" s="852" t="s">
        <v>1899</v>
      </c>
      <c r="F437" s="32"/>
    </row>
    <row r="438" spans="1:6" x14ac:dyDescent="0.25">
      <c r="A438" s="5" t="s">
        <v>37</v>
      </c>
      <c r="B438" s="849" t="s">
        <v>1897</v>
      </c>
      <c r="C438" s="849" t="s">
        <v>1898</v>
      </c>
      <c r="D438" s="850"/>
      <c r="E438" s="852" t="s">
        <v>1899</v>
      </c>
      <c r="F438" s="32"/>
    </row>
    <row r="439" spans="1:6" x14ac:dyDescent="0.25">
      <c r="A439" s="435" t="s">
        <v>57</v>
      </c>
      <c r="B439" s="551"/>
      <c r="C439" s="551"/>
      <c r="D439" s="551"/>
      <c r="E439" s="551"/>
      <c r="F439" s="551"/>
    </row>
    <row r="440" spans="1:6" x14ac:dyDescent="0.25">
      <c r="A440" s="598" t="s">
        <v>39</v>
      </c>
      <c r="B440" s="32"/>
      <c r="C440" s="32" t="s">
        <v>1991</v>
      </c>
      <c r="D440" s="32"/>
      <c r="E440" s="32"/>
      <c r="F440" s="609"/>
    </row>
    <row r="441" spans="1:6" x14ac:dyDescent="0.25">
      <c r="A441" s="598" t="s">
        <v>38</v>
      </c>
      <c r="B441" s="32"/>
      <c r="C441" s="32" t="s">
        <v>1991</v>
      </c>
      <c r="D441" s="32"/>
      <c r="E441" s="32"/>
      <c r="F441" s="609"/>
    </row>
    <row r="442" spans="1:6" x14ac:dyDescent="0.25">
      <c r="A442" s="599" t="s">
        <v>40</v>
      </c>
      <c r="B442" s="72"/>
      <c r="C442" s="32" t="s">
        <v>1991</v>
      </c>
      <c r="D442" s="32"/>
      <c r="E442" s="32"/>
      <c r="F442" s="32"/>
    </row>
    <row r="443" spans="1:6" x14ac:dyDescent="0.25">
      <c r="A443" s="599" t="s">
        <v>41</v>
      </c>
      <c r="B443" s="72"/>
      <c r="C443" s="32" t="s">
        <v>1991</v>
      </c>
      <c r="D443" s="32"/>
      <c r="E443" s="32"/>
      <c r="F443" s="32"/>
    </row>
    <row r="444" spans="1:6" s="8" customFormat="1" x14ac:dyDescent="0.25">
      <c r="A444" s="572" t="s">
        <v>2535</v>
      </c>
      <c r="B444" s="600"/>
      <c r="C444" s="71"/>
      <c r="D444" s="71"/>
      <c r="E444" s="71"/>
      <c r="F444" s="71"/>
    </row>
    <row r="445" spans="1:6" x14ac:dyDescent="0.25">
      <c r="A445" s="70" t="s">
        <v>34</v>
      </c>
      <c r="B445" s="16"/>
      <c r="C445" s="656"/>
      <c r="D445" s="47"/>
      <c r="E445" s="25"/>
      <c r="F445" s="73"/>
    </row>
    <row r="446" spans="1:6" ht="20.25" x14ac:dyDescent="0.3">
      <c r="A446" s="1318" t="s">
        <v>35</v>
      </c>
      <c r="B446" s="1565" t="s">
        <v>3161</v>
      </c>
      <c r="C446" s="1566"/>
      <c r="D446" s="32"/>
      <c r="E446" s="32"/>
      <c r="F446" s="32"/>
    </row>
    <row r="447" spans="1:6" x14ac:dyDescent="0.25">
      <c r="A447" s="70" t="s">
        <v>36</v>
      </c>
      <c r="B447" s="32"/>
      <c r="C447" s="32"/>
      <c r="D447" s="32"/>
      <c r="E447" s="32"/>
      <c r="F447" s="609"/>
    </row>
    <row r="448" spans="1:6" x14ac:dyDescent="0.25">
      <c r="A448" s="70" t="s">
        <v>37</v>
      </c>
      <c r="B448" s="32"/>
      <c r="C448" s="32"/>
      <c r="D448" s="32"/>
      <c r="E448" s="32"/>
      <c r="F448" s="609"/>
    </row>
    <row r="449" spans="1:6" x14ac:dyDescent="0.25">
      <c r="A449" s="435" t="s">
        <v>57</v>
      </c>
      <c r="B449" s="601"/>
      <c r="C449" s="601"/>
      <c r="D449" s="551"/>
      <c r="E449" s="551"/>
      <c r="F449" s="551"/>
    </row>
    <row r="450" spans="1:6" x14ac:dyDescent="0.25">
      <c r="A450" s="598" t="s">
        <v>39</v>
      </c>
      <c r="B450" s="16"/>
      <c r="C450" s="656"/>
      <c r="D450" s="47"/>
      <c r="E450" s="25"/>
      <c r="F450" s="73"/>
    </row>
    <row r="451" spans="1:6" x14ac:dyDescent="0.25">
      <c r="A451" s="598" t="s">
        <v>38</v>
      </c>
      <c r="B451" s="32"/>
      <c r="C451" s="542"/>
      <c r="D451" s="32"/>
      <c r="E451" s="32"/>
      <c r="F451" s="32"/>
    </row>
    <row r="452" spans="1:6" x14ac:dyDescent="0.25">
      <c r="A452" s="599" t="s">
        <v>40</v>
      </c>
      <c r="B452" s="32"/>
      <c r="C452" s="32"/>
      <c r="D452" s="32"/>
      <c r="E452" s="32"/>
      <c r="F452" s="609"/>
    </row>
    <row r="453" spans="1:6" x14ac:dyDescent="0.25">
      <c r="A453" s="599" t="s">
        <v>41</v>
      </c>
      <c r="B453" s="32"/>
      <c r="C453" s="32"/>
      <c r="D453" s="32"/>
      <c r="E453" s="32"/>
      <c r="F453" s="609"/>
    </row>
    <row r="457" spans="1:6" ht="17.25" x14ac:dyDescent="0.25">
      <c r="B457" s="730"/>
      <c r="C457" s="733"/>
    </row>
    <row r="458" spans="1:6" ht="17.25" x14ac:dyDescent="0.25">
      <c r="B458" s="731"/>
    </row>
    <row r="459" spans="1:6" ht="17.25" x14ac:dyDescent="0.25">
      <c r="B459" s="731"/>
    </row>
    <row r="460" spans="1:6" ht="17.25" x14ac:dyDescent="0.25">
      <c r="B460" s="732"/>
      <c r="C460" s="734"/>
    </row>
    <row r="461" spans="1:6" ht="17.25" x14ac:dyDescent="0.25">
      <c r="B461" s="732"/>
    </row>
    <row r="462" spans="1:6" ht="17.25" x14ac:dyDescent="0.25">
      <c r="B462" s="731"/>
    </row>
    <row r="463" spans="1:6" ht="17.25" x14ac:dyDescent="0.25">
      <c r="B463" s="731"/>
    </row>
    <row r="464" spans="1:6" ht="17.25" x14ac:dyDescent="0.25">
      <c r="B464" s="731"/>
    </row>
    <row r="465" spans="2:2" ht="17.25" x14ac:dyDescent="0.25">
      <c r="B465" s="731"/>
    </row>
  </sheetData>
  <autoFilter ref="A39:F453" xr:uid="{6F08DE76-FFAF-423B-BB03-3527FA4A80D2}"/>
  <mergeCells count="6">
    <mergeCell ref="B446:C446"/>
    <mergeCell ref="A36:D36"/>
    <mergeCell ref="A37:F37"/>
    <mergeCell ref="B41:C44"/>
    <mergeCell ref="B46:C49"/>
    <mergeCell ref="B86:C87"/>
  </mergeCells>
  <phoneticPr fontId="23" type="noConversion"/>
  <printOptions headings="1" gridLines="1"/>
  <pageMargins left="0.75" right="0.75" top="1" bottom="1" header="0.5" footer="0.5"/>
  <pageSetup paperSize="9" scale="58" fitToHeight="0" orientation="landscape" horizontalDpi="4294967292" verticalDpi="4294967292"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K366"/>
  <sheetViews>
    <sheetView workbookViewId="0">
      <selection activeCell="C57" sqref="C57"/>
    </sheetView>
  </sheetViews>
  <sheetFormatPr defaultColWidth="11.125" defaultRowHeight="15.75" x14ac:dyDescent="0.25"/>
  <cols>
    <col min="1" max="1" width="12.875" customWidth="1"/>
    <col min="2" max="2" width="19.875" customWidth="1"/>
    <col min="3" max="3" width="88.625" customWidth="1"/>
    <col min="4" max="4" width="27" customWidth="1"/>
    <col min="5" max="5" width="155.125" customWidth="1"/>
    <col min="7" max="11" width="6.125" customWidth="1"/>
  </cols>
  <sheetData>
    <row r="1" spans="1:11" ht="54" customHeight="1" x14ac:dyDescent="0.25">
      <c r="A1" s="1747" t="s">
        <v>1768</v>
      </c>
      <c r="B1" s="1748"/>
      <c r="C1" s="1748"/>
      <c r="D1" s="1748"/>
      <c r="E1" s="1748"/>
      <c r="F1" s="129"/>
      <c r="G1" s="129"/>
      <c r="H1" s="129"/>
      <c r="I1" s="129"/>
      <c r="J1" s="129"/>
      <c r="K1" s="129"/>
    </row>
    <row r="2" spans="1:11" ht="30.75" customHeight="1" x14ac:dyDescent="0.25">
      <c r="A2" s="108"/>
      <c r="B2" s="109" t="s">
        <v>67</v>
      </c>
      <c r="C2" s="109" t="s">
        <v>1769</v>
      </c>
      <c r="D2" s="315" t="s">
        <v>4</v>
      </c>
      <c r="E2" s="316" t="s">
        <v>198</v>
      </c>
      <c r="F2" s="129"/>
      <c r="G2" s="129"/>
      <c r="H2" s="129"/>
      <c r="I2" s="129"/>
      <c r="J2" s="129"/>
      <c r="K2" s="129"/>
    </row>
    <row r="3" spans="1:11" ht="48.75" customHeight="1" x14ac:dyDescent="0.25">
      <c r="A3" s="108"/>
      <c r="B3" s="109" t="s">
        <v>1770</v>
      </c>
      <c r="C3" s="316" t="s">
        <v>1771</v>
      </c>
      <c r="D3" s="109"/>
      <c r="E3" s="317"/>
      <c r="F3" s="129"/>
      <c r="G3" s="129"/>
      <c r="H3" s="129"/>
      <c r="I3" s="129"/>
      <c r="J3" s="129"/>
      <c r="K3" s="129"/>
    </row>
    <row r="4" spans="1:11" ht="12.75" customHeight="1" x14ac:dyDescent="0.25">
      <c r="A4" s="318" t="s">
        <v>1900</v>
      </c>
      <c r="B4" s="318" t="s">
        <v>55</v>
      </c>
      <c r="C4" s="318" t="s">
        <v>1772</v>
      </c>
      <c r="D4" s="319" t="s">
        <v>1773</v>
      </c>
      <c r="E4" s="116" t="s">
        <v>1774</v>
      </c>
      <c r="F4" s="129"/>
      <c r="G4" s="129"/>
      <c r="H4" s="129"/>
      <c r="I4" s="129"/>
      <c r="J4" s="129"/>
      <c r="K4" s="129"/>
    </row>
    <row r="5" spans="1:11" ht="12.75" customHeight="1" x14ac:dyDescent="0.25">
      <c r="A5" s="318" t="s">
        <v>1901</v>
      </c>
      <c r="B5" s="318" t="s">
        <v>55</v>
      </c>
      <c r="C5" s="318" t="s">
        <v>1772</v>
      </c>
      <c r="D5" s="319" t="s">
        <v>1773</v>
      </c>
      <c r="E5" s="116" t="s">
        <v>1774</v>
      </c>
      <c r="F5" s="129"/>
      <c r="G5" s="129"/>
      <c r="H5" s="129"/>
      <c r="I5" s="129"/>
      <c r="J5" s="129"/>
      <c r="K5" s="129"/>
    </row>
    <row r="6" spans="1:11" ht="12.75" customHeight="1" x14ac:dyDescent="0.25">
      <c r="A6" s="318" t="s">
        <v>1902</v>
      </c>
      <c r="B6" s="318" t="s">
        <v>55</v>
      </c>
      <c r="C6" s="318" t="s">
        <v>1775</v>
      </c>
      <c r="D6" s="319" t="s">
        <v>1773</v>
      </c>
      <c r="E6" s="191" t="s">
        <v>1776</v>
      </c>
      <c r="F6" s="129"/>
      <c r="G6" s="129"/>
      <c r="H6" s="129"/>
      <c r="I6" s="129"/>
      <c r="J6" s="129"/>
      <c r="K6" s="129"/>
    </row>
    <row r="7" spans="1:11" ht="12.75" customHeight="1" x14ac:dyDescent="0.25">
      <c r="A7" s="318" t="s">
        <v>1903</v>
      </c>
      <c r="B7" s="318" t="s">
        <v>55</v>
      </c>
      <c r="C7" s="318" t="s">
        <v>1775</v>
      </c>
      <c r="D7" s="319" t="s">
        <v>1773</v>
      </c>
      <c r="E7" s="191" t="s">
        <v>1776</v>
      </c>
      <c r="F7" s="129"/>
      <c r="G7" s="129"/>
      <c r="H7" s="129"/>
      <c r="I7" s="129"/>
      <c r="J7" s="129"/>
      <c r="K7" s="129"/>
    </row>
    <row r="8" spans="1:11" ht="12.75" customHeight="1" x14ac:dyDescent="0.25">
      <c r="A8" s="318" t="s">
        <v>1904</v>
      </c>
      <c r="B8" s="318" t="s">
        <v>55</v>
      </c>
      <c r="C8" s="318" t="s">
        <v>1777</v>
      </c>
      <c r="D8" s="320" t="s">
        <v>1984</v>
      </c>
      <c r="E8" s="191" t="s">
        <v>1778</v>
      </c>
      <c r="F8" s="129"/>
      <c r="G8" s="129"/>
      <c r="H8" s="129"/>
      <c r="I8" s="129"/>
      <c r="J8" s="129"/>
      <c r="K8" s="129"/>
    </row>
    <row r="9" spans="1:11" ht="12.75" customHeight="1" x14ac:dyDescent="0.25">
      <c r="A9" s="318" t="s">
        <v>1905</v>
      </c>
      <c r="B9" s="318" t="s">
        <v>55</v>
      </c>
      <c r="C9" s="318" t="s">
        <v>1777</v>
      </c>
      <c r="D9" s="320" t="s">
        <v>1984</v>
      </c>
      <c r="E9" s="191" t="s">
        <v>1778</v>
      </c>
      <c r="F9" s="129"/>
      <c r="G9" s="129"/>
      <c r="H9" s="129"/>
      <c r="I9" s="129"/>
      <c r="J9" s="129"/>
      <c r="K9" s="129"/>
    </row>
    <row r="10" spans="1:11" ht="12.75" customHeight="1" x14ac:dyDescent="0.25">
      <c r="A10" s="318" t="s">
        <v>1906</v>
      </c>
      <c r="B10" s="318" t="s">
        <v>55</v>
      </c>
      <c r="C10" s="318" t="s">
        <v>1779</v>
      </c>
      <c r="D10" s="320" t="s">
        <v>1984</v>
      </c>
      <c r="E10" s="191" t="s">
        <v>1780</v>
      </c>
      <c r="F10" s="129"/>
      <c r="G10" s="129"/>
      <c r="H10" s="129"/>
      <c r="I10" s="129"/>
      <c r="J10" s="129"/>
      <c r="K10" s="129"/>
    </row>
    <row r="11" spans="1:11" ht="12.75" customHeight="1" x14ac:dyDescent="0.25">
      <c r="A11" s="318" t="s">
        <v>1907</v>
      </c>
      <c r="B11" s="318" t="s">
        <v>55</v>
      </c>
      <c r="C11" s="318" t="s">
        <v>1779</v>
      </c>
      <c r="D11" s="320" t="s">
        <v>1984</v>
      </c>
      <c r="E11" s="191" t="s">
        <v>1780</v>
      </c>
      <c r="F11" s="129"/>
      <c r="G11" s="129"/>
      <c r="H11" s="129"/>
      <c r="I11" s="129"/>
      <c r="J11" s="129"/>
      <c r="K11" s="129"/>
    </row>
    <row r="12" spans="1:11" ht="12.75" customHeight="1" x14ac:dyDescent="0.25">
      <c r="A12" s="318" t="s">
        <v>1908</v>
      </c>
      <c r="B12" s="318" t="s">
        <v>55</v>
      </c>
      <c r="C12" s="318" t="s">
        <v>1781</v>
      </c>
      <c r="D12" s="319" t="s">
        <v>1773</v>
      </c>
      <c r="E12" s="191" t="s">
        <v>1782</v>
      </c>
      <c r="F12" s="129"/>
      <c r="G12" s="129"/>
      <c r="H12" s="129"/>
      <c r="I12" s="129"/>
      <c r="J12" s="129"/>
      <c r="K12" s="129"/>
    </row>
    <row r="13" spans="1:11" ht="12.75" customHeight="1" x14ac:dyDescent="0.25">
      <c r="A13" s="318" t="s">
        <v>1909</v>
      </c>
      <c r="B13" s="318" t="s">
        <v>55</v>
      </c>
      <c r="C13" s="318" t="s">
        <v>1781</v>
      </c>
      <c r="D13" s="319" t="s">
        <v>1773</v>
      </c>
      <c r="E13" s="191" t="s">
        <v>1782</v>
      </c>
      <c r="F13" s="129"/>
      <c r="G13" s="129"/>
      <c r="H13" s="129"/>
      <c r="I13" s="129"/>
      <c r="J13" s="129"/>
      <c r="K13" s="129"/>
    </row>
    <row r="14" spans="1:11" ht="12.75" customHeight="1" x14ac:dyDescent="0.25">
      <c r="A14" s="318" t="s">
        <v>1910</v>
      </c>
      <c r="B14" s="318" t="s">
        <v>55</v>
      </c>
      <c r="C14" s="318" t="s">
        <v>1783</v>
      </c>
      <c r="D14" s="319" t="s">
        <v>1773</v>
      </c>
      <c r="E14" s="191" t="s">
        <v>1784</v>
      </c>
      <c r="F14" s="129"/>
      <c r="G14" s="129"/>
      <c r="H14" s="129"/>
      <c r="I14" s="129"/>
      <c r="J14" s="129"/>
      <c r="K14" s="129"/>
    </row>
    <row r="15" spans="1:11" ht="12.75" customHeight="1" x14ac:dyDescent="0.25">
      <c r="A15" s="318" t="s">
        <v>1911</v>
      </c>
      <c r="B15" s="318" t="s">
        <v>55</v>
      </c>
      <c r="C15" s="318" t="s">
        <v>1783</v>
      </c>
      <c r="D15" s="319" t="s">
        <v>1773</v>
      </c>
      <c r="E15" s="191" t="s">
        <v>1784</v>
      </c>
      <c r="F15" s="129"/>
      <c r="G15" s="129"/>
      <c r="H15" s="129"/>
      <c r="I15" s="129"/>
      <c r="J15" s="129"/>
      <c r="K15" s="129"/>
    </row>
    <row r="16" spans="1:11" ht="12.75" customHeight="1" x14ac:dyDescent="0.25">
      <c r="A16" s="108"/>
      <c r="B16" s="108"/>
      <c r="C16" s="109" t="s">
        <v>1785</v>
      </c>
      <c r="D16" s="109"/>
      <c r="E16" s="317"/>
      <c r="F16" s="129"/>
      <c r="G16" s="129"/>
      <c r="H16" s="129"/>
      <c r="I16" s="129"/>
      <c r="J16" s="129"/>
      <c r="K16" s="129"/>
    </row>
    <row r="17" spans="1:11" ht="12.75" customHeight="1" x14ac:dyDescent="0.25">
      <c r="A17" s="233" t="s">
        <v>1912</v>
      </c>
      <c r="B17" s="233" t="s">
        <v>55</v>
      </c>
      <c r="C17" s="233" t="s">
        <v>1786</v>
      </c>
      <c r="D17" s="319" t="s">
        <v>1787</v>
      </c>
      <c r="E17" s="191" t="s">
        <v>1788</v>
      </c>
      <c r="F17" s="129"/>
      <c r="G17" s="129"/>
      <c r="H17" s="129"/>
      <c r="I17" s="129"/>
      <c r="J17" s="129"/>
      <c r="K17" s="129"/>
    </row>
    <row r="18" spans="1:11" ht="12.75" customHeight="1" x14ac:dyDescent="0.25">
      <c r="A18" s="233" t="s">
        <v>1913</v>
      </c>
      <c r="B18" s="233" t="s">
        <v>55</v>
      </c>
      <c r="C18" s="233" t="s">
        <v>1786</v>
      </c>
      <c r="D18" s="319" t="s">
        <v>1787</v>
      </c>
      <c r="E18" s="191" t="s">
        <v>1788</v>
      </c>
      <c r="F18" s="129"/>
      <c r="G18" s="129"/>
      <c r="H18" s="129"/>
      <c r="I18" s="129"/>
      <c r="J18" s="129"/>
      <c r="K18" s="129"/>
    </row>
    <row r="19" spans="1:11" ht="12.75" customHeight="1" x14ac:dyDescent="0.25">
      <c r="A19" s="233" t="s">
        <v>1914</v>
      </c>
      <c r="B19" s="233" t="s">
        <v>55</v>
      </c>
      <c r="C19" s="233" t="s">
        <v>1789</v>
      </c>
      <c r="D19" s="319" t="s">
        <v>1787</v>
      </c>
      <c r="E19" s="191" t="s">
        <v>1790</v>
      </c>
      <c r="F19" s="129"/>
      <c r="G19" s="129"/>
      <c r="H19" s="129"/>
      <c r="I19" s="129"/>
      <c r="J19" s="129"/>
      <c r="K19" s="129"/>
    </row>
    <row r="20" spans="1:11" ht="12.75" customHeight="1" x14ac:dyDescent="0.25">
      <c r="A20" s="233" t="s">
        <v>1915</v>
      </c>
      <c r="B20" s="233" t="s">
        <v>55</v>
      </c>
      <c r="C20" s="233" t="s">
        <v>1789</v>
      </c>
      <c r="D20" s="319" t="s">
        <v>1787</v>
      </c>
      <c r="E20" s="321" t="s">
        <v>1790</v>
      </c>
      <c r="F20" s="129"/>
      <c r="G20" s="129"/>
      <c r="H20" s="129"/>
      <c r="I20" s="129"/>
      <c r="J20" s="129"/>
      <c r="K20" s="129"/>
    </row>
    <row r="21" spans="1:11" ht="12.75" customHeight="1" x14ac:dyDescent="0.25">
      <c r="A21" s="233" t="s">
        <v>1916</v>
      </c>
      <c r="B21" s="233" t="s">
        <v>55</v>
      </c>
      <c r="C21" s="233" t="s">
        <v>1791</v>
      </c>
      <c r="D21" s="319" t="s">
        <v>1787</v>
      </c>
      <c r="E21" s="191" t="s">
        <v>1792</v>
      </c>
      <c r="F21" s="129"/>
      <c r="G21" s="129"/>
      <c r="H21" s="129"/>
      <c r="I21" s="129"/>
      <c r="J21" s="129"/>
      <c r="K21" s="129"/>
    </row>
    <row r="22" spans="1:11" ht="12.75" customHeight="1" x14ac:dyDescent="0.25">
      <c r="A22" s="233" t="s">
        <v>1917</v>
      </c>
      <c r="B22" s="233" t="s">
        <v>55</v>
      </c>
      <c r="C22" s="233" t="s">
        <v>1791</v>
      </c>
      <c r="D22" s="319" t="s">
        <v>1787</v>
      </c>
      <c r="E22" s="264" t="s">
        <v>1792</v>
      </c>
      <c r="F22" s="129"/>
      <c r="G22" s="129"/>
      <c r="H22" s="129"/>
      <c r="I22" s="129"/>
      <c r="J22" s="129"/>
      <c r="K22" s="129"/>
    </row>
    <row r="23" spans="1:11" ht="12.75" customHeight="1" x14ac:dyDescent="0.25">
      <c r="A23" s="233" t="s">
        <v>1918</v>
      </c>
      <c r="B23" s="233" t="s">
        <v>55</v>
      </c>
      <c r="C23" s="233" t="s">
        <v>1793</v>
      </c>
      <c r="D23" s="319" t="s">
        <v>1787</v>
      </c>
      <c r="E23" s="191" t="s">
        <v>1794</v>
      </c>
      <c r="F23" s="129"/>
      <c r="G23" s="129"/>
      <c r="H23" s="129"/>
      <c r="I23" s="129"/>
      <c r="J23" s="129"/>
      <c r="K23" s="129"/>
    </row>
    <row r="24" spans="1:11" ht="12.75" customHeight="1" x14ac:dyDescent="0.25">
      <c r="A24" s="233" t="s">
        <v>1919</v>
      </c>
      <c r="B24" s="233" t="s">
        <v>55</v>
      </c>
      <c r="C24" s="233" t="s">
        <v>1793</v>
      </c>
      <c r="D24" s="319" t="s">
        <v>1787</v>
      </c>
      <c r="E24" s="191" t="s">
        <v>1794</v>
      </c>
      <c r="F24" s="253"/>
      <c r="G24" s="253"/>
      <c r="H24" s="253"/>
      <c r="I24" s="253"/>
      <c r="J24" s="253"/>
      <c r="K24" s="253"/>
    </row>
    <row r="25" spans="1:11" ht="12.75" customHeight="1" x14ac:dyDescent="0.25">
      <c r="A25" s="233" t="s">
        <v>1920</v>
      </c>
      <c r="B25" s="233" t="s">
        <v>55</v>
      </c>
      <c r="C25" s="233" t="s">
        <v>1795</v>
      </c>
      <c r="D25" s="319" t="s">
        <v>1787</v>
      </c>
      <c r="E25" s="191" t="s">
        <v>1796</v>
      </c>
      <c r="F25" s="253"/>
      <c r="G25" s="253"/>
      <c r="H25" s="253"/>
      <c r="I25" s="253"/>
      <c r="J25" s="253"/>
      <c r="K25" s="253"/>
    </row>
    <row r="26" spans="1:11" ht="12.75" customHeight="1" x14ac:dyDescent="0.25">
      <c r="A26" s="233" t="s">
        <v>1921</v>
      </c>
      <c r="B26" s="233" t="s">
        <v>55</v>
      </c>
      <c r="C26" s="233" t="s">
        <v>1795</v>
      </c>
      <c r="D26" s="319" t="s">
        <v>1787</v>
      </c>
      <c r="E26" s="191" t="s">
        <v>1796</v>
      </c>
      <c r="F26" s="129"/>
      <c r="G26" s="129"/>
      <c r="H26" s="129"/>
      <c r="I26" s="129"/>
      <c r="J26" s="129"/>
      <c r="K26" s="129"/>
    </row>
    <row r="27" spans="1:11" ht="12.75" customHeight="1" x14ac:dyDescent="0.25">
      <c r="A27" s="233" t="s">
        <v>1922</v>
      </c>
      <c r="B27" s="233" t="s">
        <v>55</v>
      </c>
      <c r="C27" s="233" t="s">
        <v>1797</v>
      </c>
      <c r="D27" s="319" t="s">
        <v>1787</v>
      </c>
      <c r="E27" s="191" t="s">
        <v>1798</v>
      </c>
      <c r="F27" s="129"/>
      <c r="G27" s="129"/>
      <c r="H27" s="129"/>
      <c r="I27" s="129"/>
      <c r="J27" s="129"/>
      <c r="K27" s="129"/>
    </row>
    <row r="28" spans="1:11" ht="14.25" customHeight="1" x14ac:dyDescent="0.25">
      <c r="A28" s="233" t="s">
        <v>1923</v>
      </c>
      <c r="B28" s="233" t="s">
        <v>55</v>
      </c>
      <c r="C28" s="233" t="s">
        <v>1797</v>
      </c>
      <c r="D28" s="319" t="s">
        <v>1787</v>
      </c>
      <c r="E28" s="191" t="s">
        <v>1798</v>
      </c>
      <c r="F28" s="129"/>
      <c r="G28" s="129"/>
      <c r="H28" s="129"/>
      <c r="I28" s="129"/>
      <c r="J28" s="129"/>
      <c r="K28" s="129"/>
    </row>
    <row r="29" spans="1:11" ht="12.75" customHeight="1" x14ac:dyDescent="0.25">
      <c r="A29" s="322"/>
      <c r="C29" s="323"/>
      <c r="D29" s="324"/>
      <c r="E29" s="323"/>
      <c r="F29" s="129"/>
      <c r="G29" s="129"/>
      <c r="H29" s="129"/>
      <c r="I29" s="129"/>
      <c r="J29" s="129"/>
      <c r="K29" s="129"/>
    </row>
    <row r="30" spans="1:11" ht="12.75" customHeight="1" x14ac:dyDescent="0.25">
      <c r="A30" s="325"/>
      <c r="B30" s="325"/>
      <c r="C30" s="326"/>
      <c r="D30" s="324"/>
      <c r="E30" s="327"/>
      <c r="F30" s="129"/>
      <c r="G30" s="129"/>
      <c r="H30" s="129"/>
      <c r="I30" s="129"/>
      <c r="J30" s="129"/>
      <c r="K30" s="129"/>
    </row>
    <row r="31" spans="1:11" ht="12.75" customHeight="1" x14ac:dyDescent="0.25">
      <c r="A31" s="325"/>
      <c r="B31" s="325"/>
      <c r="C31" s="326"/>
      <c r="D31" s="326"/>
      <c r="E31" s="327" t="s">
        <v>1799</v>
      </c>
      <c r="F31" s="129"/>
      <c r="G31" s="129"/>
      <c r="H31" s="129"/>
      <c r="I31" s="129"/>
      <c r="J31" s="129"/>
      <c r="K31" s="129"/>
    </row>
    <row r="32" spans="1:11" ht="12.75" customHeight="1" x14ac:dyDescent="0.25">
      <c r="A32" s="325"/>
      <c r="B32" s="325"/>
      <c r="C32" s="326"/>
      <c r="D32" s="326"/>
      <c r="E32" s="327" t="s">
        <v>1800</v>
      </c>
      <c r="F32" s="129"/>
      <c r="G32" s="129"/>
      <c r="H32" s="129"/>
      <c r="I32" s="129"/>
      <c r="J32" s="129"/>
      <c r="K32" s="129"/>
    </row>
    <row r="33" spans="1:11" ht="12.75" customHeight="1" x14ac:dyDescent="0.25">
      <c r="A33" s="325"/>
      <c r="B33" s="325"/>
      <c r="C33" s="327"/>
      <c r="D33" s="328"/>
      <c r="E33" s="327" t="s">
        <v>1801</v>
      </c>
      <c r="F33" s="129"/>
      <c r="G33" s="129"/>
      <c r="H33" s="129"/>
      <c r="I33" s="129"/>
      <c r="J33" s="129"/>
      <c r="K33" s="129"/>
    </row>
    <row r="34" spans="1:11" ht="12.75" customHeight="1" x14ac:dyDescent="0.25">
      <c r="A34" s="325"/>
      <c r="B34" s="325"/>
      <c r="C34" s="327"/>
      <c r="D34" s="328"/>
      <c r="E34" s="327"/>
      <c r="F34" s="129"/>
      <c r="G34" s="129"/>
      <c r="H34" s="129"/>
      <c r="I34" s="129"/>
      <c r="J34" s="129"/>
      <c r="K34" s="129"/>
    </row>
    <row r="35" spans="1:11" ht="12.75" customHeight="1" x14ac:dyDescent="0.25">
      <c r="A35" s="325"/>
      <c r="B35" s="325"/>
      <c r="C35" s="327"/>
      <c r="D35" s="328"/>
      <c r="E35" s="327"/>
      <c r="F35" s="129"/>
      <c r="G35" s="129"/>
      <c r="H35" s="129"/>
      <c r="I35" s="129"/>
      <c r="J35" s="129"/>
      <c r="K35" s="129"/>
    </row>
    <row r="36" spans="1:11" ht="12.75" customHeight="1" x14ac:dyDescent="0.25">
      <c r="A36" s="329"/>
      <c r="B36" s="329"/>
      <c r="C36" s="330"/>
      <c r="D36" s="331"/>
      <c r="E36" s="330"/>
      <c r="F36" s="253"/>
      <c r="G36" s="253"/>
      <c r="H36" s="253"/>
      <c r="I36" s="253"/>
      <c r="J36" s="253"/>
      <c r="K36" s="253"/>
    </row>
    <row r="37" spans="1:11" ht="12.75" customHeight="1" x14ac:dyDescent="0.25">
      <c r="A37" s="325"/>
      <c r="B37" s="325"/>
      <c r="C37" s="327"/>
      <c r="D37" s="328"/>
      <c r="E37" s="327"/>
      <c r="F37" s="129"/>
      <c r="G37" s="129"/>
      <c r="H37" s="129"/>
      <c r="I37" s="129"/>
      <c r="J37" s="129"/>
      <c r="K37" s="129"/>
    </row>
    <row r="38" spans="1:11" ht="12.75" customHeight="1" x14ac:dyDescent="0.25">
      <c r="A38" s="325"/>
      <c r="B38" s="325"/>
      <c r="C38" s="327"/>
      <c r="D38" s="328"/>
      <c r="E38" s="327"/>
      <c r="F38" s="129"/>
      <c r="G38" s="129"/>
      <c r="H38" s="129"/>
      <c r="I38" s="129"/>
      <c r="J38" s="129"/>
      <c r="K38" s="129"/>
    </row>
    <row r="39" spans="1:11" ht="12.75" customHeight="1" x14ac:dyDescent="0.25">
      <c r="A39" s="325"/>
      <c r="B39" s="325"/>
      <c r="C39" s="327"/>
      <c r="D39" s="328"/>
      <c r="E39" s="327"/>
      <c r="F39" s="129"/>
      <c r="G39" s="129"/>
      <c r="H39" s="129"/>
      <c r="I39" s="129"/>
      <c r="J39" s="129"/>
      <c r="K39" s="129"/>
    </row>
    <row r="40" spans="1:11" ht="12.75" customHeight="1" x14ac:dyDescent="0.25">
      <c r="A40" s="325"/>
      <c r="B40" s="325"/>
      <c r="C40" s="327"/>
      <c r="D40" s="328"/>
      <c r="E40" s="327"/>
      <c r="F40" s="129"/>
      <c r="G40" s="129"/>
      <c r="H40" s="129"/>
      <c r="I40" s="129"/>
      <c r="J40" s="129"/>
      <c r="K40" s="129"/>
    </row>
    <row r="41" spans="1:11" ht="12.75" customHeight="1" x14ac:dyDescent="0.25">
      <c r="A41" s="325"/>
      <c r="B41" s="325"/>
      <c r="C41" s="332"/>
      <c r="D41" s="328"/>
      <c r="E41" s="327"/>
      <c r="F41" s="129"/>
      <c r="G41" s="129"/>
      <c r="H41" s="129"/>
      <c r="I41" s="129"/>
      <c r="J41" s="129"/>
      <c r="K41" s="129"/>
    </row>
    <row r="42" spans="1:11" ht="3" customHeight="1" x14ac:dyDescent="0.25">
      <c r="A42" s="329"/>
      <c r="B42" s="329"/>
      <c r="C42" s="330"/>
      <c r="D42" s="331"/>
      <c r="E42" s="330"/>
      <c r="F42" s="253"/>
      <c r="G42" s="253"/>
      <c r="H42" s="253"/>
      <c r="I42" s="253"/>
      <c r="J42" s="253"/>
      <c r="K42" s="253"/>
    </row>
    <row r="43" spans="1:11" ht="12.75" customHeight="1" x14ac:dyDescent="0.25">
      <c r="B43" s="333"/>
      <c r="C43" s="334"/>
      <c r="D43" s="328"/>
      <c r="E43" s="332"/>
      <c r="F43" s="129"/>
      <c r="G43" s="129"/>
      <c r="H43" s="129"/>
      <c r="I43" s="129"/>
      <c r="J43" s="129"/>
      <c r="K43" s="129"/>
    </row>
    <row r="44" spans="1:11" ht="12.75" customHeight="1" x14ac:dyDescent="0.25">
      <c r="A44" s="334"/>
      <c r="B44" s="333"/>
      <c r="C44" s="334"/>
      <c r="D44" s="328"/>
      <c r="E44" s="332"/>
      <c r="F44" s="129"/>
      <c r="G44" s="129"/>
      <c r="H44" s="129"/>
      <c r="I44" s="129"/>
      <c r="J44" s="129"/>
      <c r="K44" s="129"/>
    </row>
    <row r="45" spans="1:11" ht="25.5" customHeight="1" x14ac:dyDescent="0.25">
      <c r="B45" s="333"/>
      <c r="D45" s="328"/>
      <c r="E45" s="332"/>
      <c r="F45" s="129"/>
      <c r="G45" s="129"/>
      <c r="H45" s="129"/>
      <c r="I45" s="129"/>
      <c r="J45" s="129"/>
      <c r="K45" s="129"/>
    </row>
    <row r="46" spans="1:11" ht="12.75" customHeight="1" x14ac:dyDescent="0.25">
      <c r="B46" s="333"/>
      <c r="D46" s="328"/>
      <c r="E46" s="335"/>
      <c r="F46" s="129"/>
      <c r="G46" s="129"/>
      <c r="H46" s="129"/>
      <c r="I46" s="129"/>
      <c r="J46" s="129"/>
      <c r="K46" s="129"/>
    </row>
    <row r="47" spans="1:11" ht="12.75" customHeight="1" x14ac:dyDescent="0.25">
      <c r="B47" s="333"/>
      <c r="D47" s="328"/>
      <c r="E47" s="332"/>
      <c r="F47" s="129"/>
      <c r="G47" s="129"/>
      <c r="H47" s="129"/>
      <c r="I47" s="129"/>
      <c r="J47" s="129"/>
      <c r="K47" s="129"/>
    </row>
    <row r="48" spans="1:11" ht="12.75" customHeight="1" x14ac:dyDescent="0.25">
      <c r="B48" s="333"/>
      <c r="D48" s="328"/>
      <c r="E48" s="336"/>
      <c r="F48" s="129"/>
      <c r="G48" s="129"/>
      <c r="H48" s="129"/>
      <c r="I48" s="129"/>
      <c r="J48" s="129"/>
      <c r="K48" s="129"/>
    </row>
    <row r="49" spans="1:11" ht="12.75" customHeight="1" x14ac:dyDescent="0.25">
      <c r="B49" s="333"/>
      <c r="D49" s="324"/>
      <c r="E49" s="332"/>
      <c r="F49" s="129"/>
      <c r="G49" s="129"/>
      <c r="H49" s="129"/>
      <c r="I49" s="129"/>
      <c r="J49" s="129"/>
      <c r="K49" s="129"/>
    </row>
    <row r="50" spans="1:11" ht="12.75" customHeight="1" x14ac:dyDescent="0.25">
      <c r="B50" s="333"/>
      <c r="D50" s="324"/>
      <c r="E50" s="332"/>
      <c r="F50" s="129"/>
      <c r="G50" s="129"/>
      <c r="H50" s="129"/>
      <c r="I50" s="129"/>
      <c r="J50" s="129"/>
      <c r="K50" s="129"/>
    </row>
    <row r="51" spans="1:11" ht="12.75" customHeight="1" x14ac:dyDescent="0.25">
      <c r="B51" s="333"/>
      <c r="D51" s="324"/>
      <c r="E51" s="332"/>
      <c r="F51" s="129"/>
      <c r="G51" s="129"/>
      <c r="H51" s="129"/>
      <c r="I51" s="129"/>
      <c r="J51" s="129"/>
      <c r="K51" s="129"/>
    </row>
    <row r="52" spans="1:11" ht="12.75" customHeight="1" x14ac:dyDescent="0.25">
      <c r="B52" s="333"/>
      <c r="D52" s="324"/>
      <c r="E52" s="332"/>
      <c r="F52" s="253"/>
      <c r="G52" s="253"/>
      <c r="H52" s="253"/>
      <c r="I52" s="253"/>
      <c r="J52" s="253"/>
      <c r="K52" s="253"/>
    </row>
    <row r="53" spans="1:11" ht="12.75" customHeight="1" x14ac:dyDescent="0.25">
      <c r="B53" s="333"/>
      <c r="D53" s="324"/>
      <c r="E53" s="332"/>
      <c r="F53" s="253"/>
      <c r="G53" s="253"/>
      <c r="H53" s="253"/>
      <c r="I53" s="253"/>
      <c r="J53" s="253"/>
      <c r="K53" s="253"/>
    </row>
    <row r="54" spans="1:11" ht="12.75" customHeight="1" x14ac:dyDescent="0.25">
      <c r="B54" s="333"/>
      <c r="D54" s="324"/>
      <c r="E54" s="332"/>
      <c r="F54" s="253"/>
      <c r="G54" s="253"/>
      <c r="H54" s="253"/>
      <c r="I54" s="253"/>
      <c r="J54" s="253"/>
      <c r="K54" s="253"/>
    </row>
    <row r="55" spans="1:11" ht="12.75" customHeight="1" x14ac:dyDescent="0.25">
      <c r="A55" s="325"/>
      <c r="B55" s="325"/>
      <c r="C55" s="332"/>
      <c r="D55" s="324"/>
      <c r="E55" s="332"/>
      <c r="F55" s="129"/>
      <c r="G55" s="129"/>
      <c r="H55" s="129"/>
      <c r="I55" s="129"/>
      <c r="J55" s="129"/>
      <c r="K55" s="129"/>
    </row>
    <row r="56" spans="1:11" ht="12.75" customHeight="1" x14ac:dyDescent="0.25">
      <c r="A56" s="325"/>
      <c r="B56" s="325"/>
      <c r="C56" s="332"/>
      <c r="D56" s="328"/>
      <c r="E56" s="332"/>
      <c r="F56" s="129"/>
      <c r="G56" s="129"/>
      <c r="H56" s="129"/>
      <c r="I56" s="129"/>
      <c r="J56" s="129"/>
      <c r="K56" s="129"/>
    </row>
    <row r="57" spans="1:11" ht="12.75" customHeight="1" x14ac:dyDescent="0.25">
      <c r="A57" s="325"/>
      <c r="B57" s="325"/>
      <c r="C57" s="332"/>
      <c r="D57" s="328"/>
      <c r="E57" s="332"/>
      <c r="F57" s="129"/>
      <c r="G57" s="129"/>
      <c r="H57" s="129"/>
      <c r="I57" s="129"/>
      <c r="J57" s="129"/>
      <c r="K57" s="129"/>
    </row>
    <row r="58" spans="1:11" ht="12.75" customHeight="1" x14ac:dyDescent="0.25">
      <c r="A58" s="325"/>
      <c r="B58" s="325"/>
      <c r="C58" s="336"/>
      <c r="D58" s="328"/>
      <c r="E58" s="336"/>
      <c r="F58" s="129"/>
      <c r="G58" s="129"/>
      <c r="H58" s="129"/>
      <c r="I58" s="129"/>
      <c r="J58" s="129"/>
      <c r="K58" s="129"/>
    </row>
    <row r="59" spans="1:11" ht="12.75" customHeight="1" x14ac:dyDescent="0.25">
      <c r="A59" s="325"/>
      <c r="B59" s="325"/>
      <c r="C59" s="332"/>
      <c r="D59" s="328"/>
      <c r="E59" s="332"/>
      <c r="F59" s="129"/>
      <c r="G59" s="129"/>
      <c r="H59" s="129"/>
      <c r="I59" s="129"/>
      <c r="J59" s="129"/>
      <c r="K59" s="129"/>
    </row>
    <row r="60" spans="1:11" ht="12.75" customHeight="1" x14ac:dyDescent="0.25">
      <c r="A60" s="325"/>
      <c r="B60" s="325"/>
      <c r="C60" s="332"/>
      <c r="D60" s="328"/>
      <c r="E60" s="332"/>
      <c r="F60" s="129"/>
      <c r="G60" s="129"/>
      <c r="H60" s="129"/>
      <c r="I60" s="129"/>
      <c r="J60" s="129"/>
      <c r="K60" s="129"/>
    </row>
    <row r="61" spans="1:11" ht="12.75" customHeight="1" x14ac:dyDescent="0.25">
      <c r="A61" s="325"/>
      <c r="B61" s="325"/>
      <c r="C61" s="332"/>
      <c r="D61" s="328"/>
      <c r="E61" s="332"/>
      <c r="F61" s="129"/>
      <c r="G61" s="129"/>
      <c r="H61" s="129"/>
      <c r="I61" s="129"/>
      <c r="J61" s="129"/>
      <c r="K61" s="129"/>
    </row>
    <row r="62" spans="1:11" ht="12.75" customHeight="1" x14ac:dyDescent="0.25">
      <c r="A62" s="325"/>
      <c r="B62" s="325"/>
      <c r="C62" s="332"/>
      <c r="D62" s="328"/>
      <c r="E62" s="332"/>
      <c r="F62" s="253"/>
      <c r="G62" s="253"/>
      <c r="H62" s="253"/>
      <c r="I62" s="253"/>
      <c r="J62" s="253"/>
      <c r="K62" s="253"/>
    </row>
    <row r="63" spans="1:11" ht="12.75" customHeight="1" x14ac:dyDescent="0.25">
      <c r="A63" s="325"/>
      <c r="B63" s="325"/>
      <c r="C63" s="327"/>
      <c r="D63" s="328"/>
      <c r="E63" s="327"/>
      <c r="F63" s="129"/>
      <c r="G63" s="129"/>
      <c r="H63" s="129"/>
      <c r="I63" s="129"/>
      <c r="J63" s="129"/>
      <c r="K63" s="129"/>
    </row>
    <row r="64" spans="1:11" ht="12.75" customHeight="1" x14ac:dyDescent="0.25">
      <c r="A64" s="329"/>
      <c r="B64" s="329"/>
      <c r="C64" s="330"/>
      <c r="D64" s="331"/>
      <c r="E64" s="330"/>
      <c r="F64" s="129"/>
      <c r="G64" s="129"/>
      <c r="H64" s="129"/>
      <c r="I64" s="129"/>
      <c r="J64" s="129"/>
      <c r="K64" s="129"/>
    </row>
    <row r="65" spans="1:11" ht="12.75" customHeight="1" x14ac:dyDescent="0.25">
      <c r="A65" s="325"/>
      <c r="B65" s="325"/>
      <c r="C65" s="327"/>
      <c r="D65" s="328"/>
      <c r="E65" s="327"/>
      <c r="F65" s="253"/>
      <c r="G65" s="253"/>
      <c r="H65" s="253"/>
      <c r="I65" s="253"/>
      <c r="J65" s="253"/>
      <c r="K65" s="253"/>
    </row>
    <row r="66" spans="1:11" ht="12.75" customHeight="1" x14ac:dyDescent="0.25">
      <c r="A66" s="325"/>
      <c r="B66" s="325"/>
      <c r="C66" s="327"/>
      <c r="D66" s="328"/>
      <c r="E66" s="327"/>
      <c r="F66" s="129"/>
      <c r="G66" s="129"/>
      <c r="H66" s="129"/>
      <c r="I66" s="129"/>
      <c r="J66" s="129"/>
      <c r="K66" s="129"/>
    </row>
    <row r="67" spans="1:11" ht="12.75" customHeight="1" x14ac:dyDescent="0.25">
      <c r="A67" s="325"/>
      <c r="B67" s="325"/>
      <c r="C67" s="327"/>
      <c r="D67" s="328"/>
      <c r="E67" s="327"/>
      <c r="F67" s="129"/>
      <c r="G67" s="129"/>
      <c r="H67" s="129"/>
      <c r="I67" s="129"/>
      <c r="J67" s="129"/>
      <c r="K67" s="129"/>
    </row>
    <row r="68" spans="1:11" ht="12.75" customHeight="1" x14ac:dyDescent="0.25">
      <c r="A68" s="329"/>
      <c r="B68" s="329"/>
      <c r="C68" s="329"/>
      <c r="D68" s="331"/>
      <c r="E68" s="330"/>
      <c r="F68" s="129"/>
      <c r="G68" s="129"/>
      <c r="H68" s="129"/>
      <c r="I68" s="129"/>
      <c r="J68" s="129"/>
      <c r="K68" s="129"/>
    </row>
    <row r="69" spans="1:11" ht="12.75" customHeight="1" x14ac:dyDescent="0.25">
      <c r="A69" s="325"/>
      <c r="B69" s="325"/>
      <c r="C69" s="327"/>
      <c r="D69" s="328"/>
      <c r="E69" s="327"/>
      <c r="F69" s="129"/>
      <c r="G69" s="129"/>
      <c r="H69" s="129"/>
      <c r="I69" s="129"/>
      <c r="J69" s="129"/>
      <c r="K69" s="129"/>
    </row>
    <row r="70" spans="1:11" ht="12.75" customHeight="1" x14ac:dyDescent="0.25">
      <c r="A70" s="325"/>
      <c r="B70" s="325"/>
      <c r="C70" s="327"/>
      <c r="D70" s="328"/>
      <c r="E70" s="327"/>
      <c r="F70" s="253"/>
      <c r="G70" s="253"/>
      <c r="H70" s="253"/>
      <c r="I70" s="253"/>
      <c r="J70" s="253"/>
      <c r="K70" s="253"/>
    </row>
    <row r="71" spans="1:11" ht="12.75" customHeight="1" x14ac:dyDescent="0.25">
      <c r="A71" s="329"/>
      <c r="B71" s="329"/>
      <c r="C71" s="329"/>
      <c r="D71" s="331"/>
      <c r="E71" s="330"/>
      <c r="F71" s="129"/>
      <c r="G71" s="129"/>
      <c r="H71" s="129"/>
      <c r="I71" s="129"/>
      <c r="J71" s="129"/>
      <c r="K71" s="129"/>
    </row>
    <row r="72" spans="1:11" ht="12.75" customHeight="1" x14ac:dyDescent="0.25">
      <c r="A72" s="337"/>
      <c r="B72" s="338"/>
      <c r="C72" s="339"/>
      <c r="D72" s="339"/>
      <c r="E72" s="340"/>
      <c r="F72" s="129"/>
      <c r="G72" s="129"/>
      <c r="H72" s="129"/>
      <c r="I72" s="129"/>
      <c r="J72" s="129"/>
      <c r="K72" s="129"/>
    </row>
    <row r="73" spans="1:11" ht="12.75" customHeight="1" x14ac:dyDescent="0.25">
      <c r="A73" s="325"/>
      <c r="B73" s="341"/>
      <c r="C73" s="327"/>
      <c r="D73" s="324"/>
      <c r="E73" s="327"/>
      <c r="F73" s="129"/>
      <c r="G73" s="129"/>
      <c r="H73" s="129"/>
      <c r="I73" s="129"/>
      <c r="J73" s="129"/>
      <c r="K73" s="129"/>
    </row>
    <row r="74" spans="1:11" ht="12.75" customHeight="1" x14ac:dyDescent="0.25">
      <c r="A74" s="325"/>
      <c r="B74" s="341"/>
      <c r="C74" s="326"/>
      <c r="D74" s="324"/>
      <c r="E74" s="326"/>
      <c r="F74" s="253"/>
      <c r="G74" s="253"/>
      <c r="H74" s="253"/>
      <c r="I74" s="253"/>
      <c r="J74" s="253"/>
      <c r="K74" s="253"/>
    </row>
    <row r="75" spans="1:11" ht="12.75" customHeight="1" x14ac:dyDescent="0.25">
      <c r="A75" s="325"/>
      <c r="B75" s="341"/>
      <c r="C75" s="342"/>
      <c r="D75" s="324"/>
      <c r="E75" s="342"/>
      <c r="F75" s="253"/>
      <c r="G75" s="253"/>
      <c r="H75" s="253"/>
      <c r="I75" s="253"/>
      <c r="J75" s="253"/>
      <c r="K75" s="253"/>
    </row>
    <row r="76" spans="1:11" ht="12.75" customHeight="1" x14ac:dyDescent="0.25">
      <c r="A76" s="325"/>
      <c r="B76" s="341"/>
      <c r="C76" s="332"/>
      <c r="D76" s="324"/>
      <c r="E76" s="332"/>
      <c r="F76" s="129"/>
      <c r="G76" s="129"/>
      <c r="H76" s="129"/>
      <c r="I76" s="129"/>
      <c r="J76" s="129"/>
      <c r="K76" s="129"/>
    </row>
    <row r="77" spans="1:11" ht="12.75" customHeight="1" x14ac:dyDescent="0.25">
      <c r="A77" s="325"/>
      <c r="B77" s="341"/>
      <c r="C77" s="332"/>
      <c r="D77" s="324"/>
      <c r="E77" s="332"/>
      <c r="F77" s="129"/>
      <c r="G77" s="129"/>
      <c r="H77" s="129"/>
      <c r="I77" s="129"/>
      <c r="J77" s="129"/>
      <c r="K77" s="129"/>
    </row>
    <row r="78" spans="1:11" ht="12.75" customHeight="1" x14ac:dyDescent="0.25">
      <c r="A78" s="325"/>
      <c r="B78" s="341"/>
      <c r="C78" s="332"/>
      <c r="D78" s="324"/>
      <c r="E78" s="332"/>
      <c r="F78" s="129"/>
      <c r="G78" s="129"/>
      <c r="H78" s="129"/>
      <c r="I78" s="129"/>
      <c r="J78" s="129"/>
      <c r="K78" s="129"/>
    </row>
    <row r="79" spans="1:11" ht="12.75" customHeight="1" x14ac:dyDescent="0.25">
      <c r="A79" s="325"/>
      <c r="B79" s="341"/>
      <c r="C79" s="336"/>
      <c r="D79" s="324"/>
      <c r="E79" s="336"/>
      <c r="F79" s="129"/>
      <c r="G79" s="129"/>
      <c r="H79" s="129"/>
      <c r="I79" s="129"/>
      <c r="J79" s="129"/>
      <c r="K79" s="129"/>
    </row>
    <row r="80" spans="1:11" ht="12.75" customHeight="1" x14ac:dyDescent="0.25">
      <c r="A80" s="325"/>
      <c r="B80" s="341"/>
      <c r="C80" s="336"/>
      <c r="D80" s="328"/>
      <c r="E80" s="336"/>
      <c r="F80" s="129"/>
      <c r="G80" s="129"/>
      <c r="H80" s="129"/>
      <c r="I80" s="129"/>
      <c r="J80" s="129"/>
      <c r="K80" s="129"/>
    </row>
    <row r="81" spans="1:11" ht="12.75" customHeight="1" x14ac:dyDescent="0.25">
      <c r="A81" s="325"/>
      <c r="B81" s="341"/>
      <c r="C81" s="336"/>
      <c r="D81" s="328"/>
      <c r="E81" s="336"/>
      <c r="F81" s="129"/>
      <c r="G81" s="129"/>
      <c r="H81" s="129"/>
      <c r="I81" s="129"/>
      <c r="J81" s="129"/>
      <c r="K81" s="129"/>
    </row>
    <row r="82" spans="1:11" ht="12.75" customHeight="1" x14ac:dyDescent="0.25">
      <c r="A82" s="325"/>
      <c r="B82" s="341"/>
      <c r="C82" s="332"/>
      <c r="D82" s="328"/>
      <c r="E82" s="332"/>
      <c r="F82" s="253"/>
      <c r="G82" s="253"/>
      <c r="H82" s="253"/>
      <c r="I82" s="253"/>
      <c r="J82" s="253"/>
      <c r="K82" s="253"/>
    </row>
    <row r="83" spans="1:11" ht="12.75" customHeight="1" x14ac:dyDescent="0.25">
      <c r="A83" s="325"/>
      <c r="B83" s="341"/>
      <c r="C83" s="325"/>
      <c r="D83" s="328"/>
      <c r="E83" s="325"/>
      <c r="F83" s="129"/>
      <c r="G83" s="129"/>
      <c r="H83" s="129"/>
      <c r="I83" s="129"/>
      <c r="J83" s="129"/>
      <c r="K83" s="129"/>
    </row>
    <row r="84" spans="1:11" ht="12.75" customHeight="1" x14ac:dyDescent="0.25">
      <c r="A84" s="325"/>
      <c r="B84" s="341"/>
      <c r="C84" s="325"/>
      <c r="D84" s="328"/>
      <c r="E84" s="325"/>
      <c r="F84" s="129"/>
      <c r="G84" s="129"/>
      <c r="H84" s="129"/>
      <c r="I84" s="129"/>
      <c r="J84" s="129"/>
      <c r="K84" s="129"/>
    </row>
    <row r="85" spans="1:11" ht="12.75" customHeight="1" x14ac:dyDescent="0.25">
      <c r="A85" s="325"/>
      <c r="B85" s="341"/>
      <c r="C85" s="325"/>
      <c r="D85" s="328"/>
      <c r="E85" s="325"/>
      <c r="F85" s="129"/>
      <c r="G85" s="129"/>
      <c r="H85" s="129"/>
      <c r="I85" s="129"/>
      <c r="J85" s="129"/>
      <c r="K85" s="129"/>
    </row>
    <row r="86" spans="1:11" ht="12.75" customHeight="1" x14ac:dyDescent="0.25">
      <c r="A86" s="325"/>
      <c r="B86" s="341"/>
      <c r="C86" s="327"/>
      <c r="D86" s="324"/>
      <c r="E86" s="327"/>
      <c r="F86" s="129"/>
      <c r="G86" s="129"/>
      <c r="H86" s="129"/>
      <c r="I86" s="129"/>
      <c r="J86" s="129"/>
      <c r="K86" s="129"/>
    </row>
    <row r="87" spans="1:11" ht="12.75" customHeight="1" x14ac:dyDescent="0.25">
      <c r="A87" s="325"/>
      <c r="B87" s="341"/>
      <c r="C87" s="332"/>
      <c r="D87" s="324"/>
      <c r="E87" s="327"/>
      <c r="F87" s="129"/>
      <c r="G87" s="129"/>
      <c r="H87" s="129"/>
      <c r="I87" s="129"/>
      <c r="J87" s="129"/>
      <c r="K87" s="129"/>
    </row>
    <row r="88" spans="1:11" ht="12.75" customHeight="1" x14ac:dyDescent="0.25">
      <c r="A88" s="325"/>
      <c r="B88" s="341"/>
      <c r="C88" s="332"/>
      <c r="D88" s="324"/>
      <c r="E88" s="327"/>
      <c r="F88" s="253"/>
      <c r="G88" s="253"/>
      <c r="H88" s="253"/>
      <c r="I88" s="253"/>
      <c r="J88" s="253"/>
      <c r="K88" s="253"/>
    </row>
    <row r="89" spans="1:11" ht="12.75" customHeight="1" x14ac:dyDescent="0.25">
      <c r="A89" s="325"/>
      <c r="B89" s="341"/>
      <c r="C89" s="332"/>
      <c r="D89" s="324"/>
      <c r="E89" s="327"/>
      <c r="F89" s="129"/>
      <c r="G89" s="129"/>
      <c r="H89" s="129"/>
      <c r="I89" s="129"/>
      <c r="J89" s="129"/>
      <c r="K89" s="129"/>
    </row>
    <row r="90" spans="1:11" ht="12.75" customHeight="1" x14ac:dyDescent="0.25">
      <c r="A90" s="325"/>
      <c r="B90" s="341"/>
      <c r="C90" s="332"/>
      <c r="D90" s="324"/>
      <c r="E90" s="327"/>
      <c r="F90" s="129"/>
      <c r="G90" s="129"/>
      <c r="H90" s="129"/>
      <c r="I90" s="129"/>
      <c r="J90" s="129"/>
      <c r="K90" s="129"/>
    </row>
    <row r="91" spans="1:11" ht="12.75" customHeight="1" x14ac:dyDescent="0.25">
      <c r="A91" s="325"/>
      <c r="B91" s="341"/>
      <c r="C91" s="336"/>
      <c r="D91" s="328"/>
      <c r="E91" s="336"/>
      <c r="F91" s="129"/>
      <c r="G91" s="129"/>
      <c r="H91" s="129"/>
      <c r="I91" s="129"/>
      <c r="J91" s="129"/>
      <c r="K91" s="129"/>
    </row>
    <row r="92" spans="1:11" ht="12.75" customHeight="1" x14ac:dyDescent="0.25">
      <c r="A92" s="325"/>
      <c r="B92" s="341"/>
      <c r="C92" s="336"/>
      <c r="D92" s="328"/>
      <c r="E92" s="336"/>
      <c r="F92" s="129"/>
      <c r="G92" s="129"/>
      <c r="H92" s="129"/>
      <c r="I92" s="129"/>
      <c r="J92" s="129"/>
      <c r="K92" s="129"/>
    </row>
    <row r="93" spans="1:11" ht="12.75" customHeight="1" x14ac:dyDescent="0.25">
      <c r="A93" s="325"/>
      <c r="B93" s="341"/>
      <c r="C93" s="332"/>
      <c r="D93" s="328"/>
      <c r="E93" s="332"/>
      <c r="F93" s="253"/>
      <c r="G93" s="253"/>
      <c r="H93" s="253"/>
      <c r="I93" s="253"/>
      <c r="J93" s="253"/>
      <c r="K93" s="253"/>
    </row>
    <row r="94" spans="1:11" ht="12.75" customHeight="1" x14ac:dyDescent="0.25">
      <c r="A94" s="325"/>
      <c r="B94" s="341"/>
      <c r="C94" s="332"/>
      <c r="D94" s="328"/>
      <c r="E94" s="332"/>
      <c r="F94" s="129"/>
      <c r="G94" s="129"/>
      <c r="H94" s="129"/>
      <c r="I94" s="129"/>
      <c r="J94" s="129"/>
      <c r="K94" s="129"/>
    </row>
    <row r="95" spans="1:11" ht="12.75" customHeight="1" x14ac:dyDescent="0.25">
      <c r="A95" s="325"/>
      <c r="B95" s="341"/>
      <c r="C95" s="332"/>
      <c r="D95" s="328"/>
      <c r="E95" s="332"/>
      <c r="F95" s="129"/>
      <c r="G95" s="129"/>
      <c r="H95" s="129"/>
      <c r="I95" s="129"/>
      <c r="J95" s="129"/>
      <c r="K95" s="129"/>
    </row>
    <row r="96" spans="1:11" ht="12.75" customHeight="1" x14ac:dyDescent="0.25">
      <c r="A96" s="325"/>
      <c r="B96" s="341"/>
      <c r="C96" s="332"/>
      <c r="D96" s="328"/>
      <c r="E96" s="332"/>
      <c r="F96" s="129"/>
      <c r="G96" s="129"/>
      <c r="H96" s="129"/>
      <c r="I96" s="129"/>
      <c r="J96" s="129"/>
      <c r="K96" s="129"/>
    </row>
    <row r="97" spans="1:11" ht="12.75" customHeight="1" x14ac:dyDescent="0.25">
      <c r="A97" s="325"/>
      <c r="B97" s="343"/>
      <c r="C97" s="327"/>
      <c r="D97" s="328"/>
      <c r="E97" s="327"/>
      <c r="F97" s="253"/>
      <c r="G97" s="253"/>
      <c r="H97" s="253"/>
      <c r="I97" s="253"/>
      <c r="J97" s="253"/>
      <c r="K97" s="253"/>
    </row>
    <row r="98" spans="1:11" ht="12.75" customHeight="1" x14ac:dyDescent="0.25">
      <c r="A98" s="325"/>
      <c r="B98" s="343"/>
      <c r="C98" s="327"/>
      <c r="D98" s="328"/>
      <c r="E98" s="327"/>
      <c r="F98" s="129"/>
      <c r="G98" s="129"/>
      <c r="H98" s="129"/>
      <c r="I98" s="129"/>
      <c r="J98" s="129"/>
      <c r="K98" s="129"/>
    </row>
    <row r="99" spans="1:11" ht="12.75" customHeight="1" x14ac:dyDescent="0.25">
      <c r="A99" s="329"/>
      <c r="B99" s="344"/>
      <c r="C99" s="330"/>
      <c r="D99" s="331"/>
      <c r="E99" s="330"/>
      <c r="F99" s="129"/>
      <c r="G99" s="129"/>
      <c r="H99" s="129"/>
      <c r="I99" s="129"/>
      <c r="J99" s="129"/>
      <c r="K99" s="129"/>
    </row>
    <row r="100" spans="1:11" ht="12.75" customHeight="1" x14ac:dyDescent="0.25">
      <c r="A100" s="337"/>
      <c r="B100" s="345"/>
      <c r="C100" s="151"/>
      <c r="D100" s="346"/>
      <c r="E100" s="347"/>
      <c r="F100" s="129"/>
      <c r="G100" s="129"/>
      <c r="H100" s="129"/>
      <c r="I100" s="129"/>
      <c r="J100" s="129"/>
      <c r="K100" s="129"/>
    </row>
    <row r="101" spans="1:11" ht="12.75" customHeight="1" x14ac:dyDescent="0.25">
      <c r="A101" s="325"/>
      <c r="B101" s="325"/>
      <c r="C101" s="326"/>
      <c r="D101" s="328"/>
      <c r="E101" s="326"/>
      <c r="F101" s="129"/>
      <c r="G101" s="129"/>
      <c r="H101" s="129"/>
      <c r="I101" s="129"/>
      <c r="J101" s="129"/>
      <c r="K101" s="129"/>
    </row>
    <row r="102" spans="1:11" ht="12.75" customHeight="1" x14ac:dyDescent="0.25">
      <c r="A102" s="325"/>
      <c r="B102" s="325"/>
      <c r="C102" s="326"/>
      <c r="D102" s="328"/>
      <c r="E102" s="326"/>
      <c r="F102" s="129"/>
      <c r="G102" s="129"/>
      <c r="H102" s="129"/>
      <c r="I102" s="129"/>
      <c r="J102" s="129"/>
      <c r="K102" s="129"/>
    </row>
    <row r="103" spans="1:11" ht="12.75" customHeight="1" x14ac:dyDescent="0.25">
      <c r="A103" s="325"/>
      <c r="B103" s="325"/>
      <c r="C103" s="332"/>
      <c r="D103" s="328"/>
      <c r="E103" s="332"/>
      <c r="F103" s="129"/>
      <c r="G103" s="129"/>
      <c r="H103" s="129"/>
      <c r="I103" s="129"/>
      <c r="J103" s="129"/>
      <c r="K103" s="129"/>
    </row>
    <row r="104" spans="1:11" ht="12.75" customHeight="1" x14ac:dyDescent="0.25">
      <c r="A104" s="325"/>
      <c r="B104" s="325"/>
      <c r="C104" s="332"/>
      <c r="D104" s="328"/>
      <c r="E104" s="332"/>
      <c r="F104" s="129"/>
      <c r="G104" s="129"/>
      <c r="H104" s="129"/>
      <c r="I104" s="129"/>
      <c r="J104" s="129"/>
      <c r="K104" s="129"/>
    </row>
    <row r="105" spans="1:11" ht="12.75" customHeight="1" x14ac:dyDescent="0.25">
      <c r="A105" s="325"/>
      <c r="B105" s="325"/>
      <c r="C105" s="332"/>
      <c r="D105" s="328"/>
      <c r="E105" s="332"/>
      <c r="F105" s="129"/>
      <c r="G105" s="129"/>
      <c r="H105" s="129"/>
      <c r="I105" s="129"/>
      <c r="J105" s="129"/>
      <c r="K105" s="129"/>
    </row>
    <row r="106" spans="1:11" ht="12.75" customHeight="1" x14ac:dyDescent="0.25">
      <c r="A106" s="325"/>
      <c r="B106" s="325"/>
      <c r="C106" s="332"/>
      <c r="D106" s="328"/>
      <c r="E106" s="332"/>
      <c r="F106" s="129"/>
      <c r="G106" s="129"/>
      <c r="H106" s="129"/>
      <c r="I106" s="129"/>
      <c r="J106" s="129"/>
      <c r="K106" s="129"/>
    </row>
    <row r="107" spans="1:11" ht="12.75" customHeight="1" x14ac:dyDescent="0.25">
      <c r="A107" s="325"/>
      <c r="B107" s="348"/>
      <c r="C107" s="332"/>
      <c r="D107" s="328"/>
      <c r="E107" s="332"/>
      <c r="F107" s="129"/>
      <c r="G107" s="129"/>
      <c r="H107" s="129"/>
      <c r="I107" s="129"/>
      <c r="J107" s="129"/>
      <c r="K107" s="129"/>
    </row>
    <row r="108" spans="1:11" ht="12.75" customHeight="1" x14ac:dyDescent="0.25">
      <c r="A108" s="325"/>
      <c r="B108" s="348"/>
      <c r="C108" s="332"/>
      <c r="D108" s="328"/>
      <c r="E108" s="332"/>
      <c r="F108" s="129"/>
      <c r="G108" s="129"/>
      <c r="H108" s="129"/>
      <c r="I108" s="129"/>
      <c r="J108" s="129"/>
      <c r="K108" s="129"/>
    </row>
    <row r="109" spans="1:11" ht="12.75" customHeight="1" x14ac:dyDescent="0.25">
      <c r="A109" s="325"/>
      <c r="B109" s="348"/>
      <c r="C109" s="332"/>
      <c r="D109" s="328"/>
      <c r="E109" s="332"/>
      <c r="F109" s="129"/>
      <c r="G109" s="129"/>
      <c r="H109" s="129"/>
      <c r="I109" s="129"/>
      <c r="J109" s="129"/>
      <c r="K109" s="129"/>
    </row>
    <row r="110" spans="1:11" ht="12.75" customHeight="1" x14ac:dyDescent="0.25">
      <c r="A110" s="325"/>
      <c r="B110" s="348"/>
      <c r="C110" s="332"/>
      <c r="D110" s="328"/>
      <c r="E110" s="332"/>
      <c r="F110" s="129"/>
      <c r="G110" s="129"/>
      <c r="H110" s="129"/>
      <c r="I110" s="129"/>
      <c r="J110" s="129"/>
      <c r="K110" s="129"/>
    </row>
    <row r="111" spans="1:11" ht="12.75" customHeight="1" x14ac:dyDescent="0.25">
      <c r="A111" s="325"/>
      <c r="B111" s="348"/>
      <c r="C111" s="332"/>
      <c r="D111" s="328"/>
      <c r="E111" s="332"/>
      <c r="F111" s="129"/>
      <c r="G111" s="129"/>
      <c r="H111" s="129"/>
      <c r="I111" s="129"/>
      <c r="J111" s="129"/>
      <c r="K111" s="129"/>
    </row>
    <row r="112" spans="1:11" ht="12.75" customHeight="1" x14ac:dyDescent="0.25">
      <c r="A112" s="325"/>
      <c r="B112" s="348"/>
      <c r="C112" s="332"/>
      <c r="D112" s="328"/>
      <c r="E112" s="332"/>
      <c r="F112" s="253"/>
      <c r="G112" s="253"/>
      <c r="H112" s="253"/>
      <c r="I112" s="253"/>
      <c r="J112" s="253"/>
      <c r="K112" s="253"/>
    </row>
    <row r="113" spans="1:11" ht="12.75" customHeight="1" x14ac:dyDescent="0.25">
      <c r="A113" s="325"/>
      <c r="B113" s="348"/>
      <c r="C113" s="332"/>
      <c r="D113" s="328"/>
      <c r="E113" s="332"/>
      <c r="F113" s="129"/>
      <c r="G113" s="129"/>
      <c r="H113" s="129"/>
      <c r="I113" s="129"/>
      <c r="J113" s="129"/>
      <c r="K113" s="129"/>
    </row>
    <row r="114" spans="1:11" ht="12.75" customHeight="1" x14ac:dyDescent="0.25">
      <c r="A114" s="325"/>
      <c r="B114" s="348"/>
      <c r="C114" s="332"/>
      <c r="D114" s="328"/>
      <c r="E114" s="332"/>
      <c r="F114" s="129"/>
      <c r="G114" s="129"/>
      <c r="H114" s="129"/>
      <c r="I114" s="129"/>
      <c r="J114" s="129"/>
      <c r="K114" s="129"/>
    </row>
    <row r="115" spans="1:11" ht="12.75" customHeight="1" x14ac:dyDescent="0.25">
      <c r="A115" s="325"/>
      <c r="B115" s="348"/>
      <c r="C115" s="349"/>
      <c r="D115" s="324"/>
      <c r="E115" s="349"/>
      <c r="F115" s="129"/>
      <c r="G115" s="129"/>
      <c r="H115" s="129"/>
      <c r="I115" s="129"/>
      <c r="J115" s="129"/>
      <c r="K115" s="129"/>
    </row>
    <row r="116" spans="1:11" ht="12.75" customHeight="1" x14ac:dyDescent="0.25">
      <c r="A116" s="325"/>
      <c r="B116" s="348"/>
      <c r="C116" s="349"/>
      <c r="D116" s="324"/>
      <c r="E116" s="349"/>
      <c r="F116" s="129"/>
      <c r="G116" s="129"/>
      <c r="H116" s="129"/>
      <c r="I116" s="129"/>
      <c r="J116" s="129"/>
      <c r="K116" s="129"/>
    </row>
    <row r="117" spans="1:11" ht="12.75" customHeight="1" x14ac:dyDescent="0.25">
      <c r="A117" s="325"/>
      <c r="B117" s="265"/>
      <c r="C117" s="129"/>
      <c r="D117" s="328"/>
      <c r="E117" s="327"/>
      <c r="F117" s="129"/>
      <c r="G117" s="129"/>
      <c r="H117" s="129"/>
      <c r="I117" s="129"/>
      <c r="J117" s="129"/>
      <c r="K117" s="129"/>
    </row>
    <row r="118" spans="1:11" ht="12.75" customHeight="1" x14ac:dyDescent="0.25">
      <c r="A118" s="325"/>
      <c r="B118" s="265"/>
      <c r="C118" s="350"/>
      <c r="D118" s="328"/>
      <c r="E118" s="327"/>
      <c r="F118" s="253"/>
      <c r="G118" s="253"/>
      <c r="H118" s="253"/>
      <c r="I118" s="253"/>
      <c r="J118" s="253"/>
      <c r="K118" s="253"/>
    </row>
    <row r="119" spans="1:11" ht="12.75" customHeight="1" x14ac:dyDescent="0.25">
      <c r="A119" s="325"/>
      <c r="B119" s="265"/>
      <c r="C119" s="350"/>
      <c r="D119" s="328"/>
      <c r="E119" s="327"/>
      <c r="F119" s="129"/>
      <c r="G119" s="129"/>
      <c r="H119" s="129"/>
      <c r="I119" s="129"/>
      <c r="J119" s="129"/>
      <c r="K119" s="129"/>
    </row>
    <row r="120" spans="1:11" ht="12.75" customHeight="1" x14ac:dyDescent="0.25">
      <c r="A120" s="329"/>
      <c r="B120" s="351"/>
      <c r="C120" s="352"/>
      <c r="D120" s="331"/>
      <c r="E120" s="330"/>
      <c r="F120" s="129"/>
      <c r="G120" s="129"/>
      <c r="H120" s="129"/>
      <c r="I120" s="129"/>
      <c r="J120" s="129"/>
      <c r="K120" s="129"/>
    </row>
    <row r="121" spans="1:11" ht="12.75" customHeight="1" x14ac:dyDescent="0.25">
      <c r="A121" s="353"/>
      <c r="B121" s="354"/>
      <c r="C121" s="150"/>
      <c r="D121" s="339"/>
      <c r="E121" s="340"/>
      <c r="F121" s="129"/>
      <c r="G121" s="129"/>
      <c r="H121" s="129"/>
      <c r="I121" s="129"/>
      <c r="J121" s="129"/>
      <c r="K121" s="129"/>
    </row>
    <row r="122" spans="1:11" ht="12.75" customHeight="1" x14ac:dyDescent="0.25">
      <c r="A122" s="325"/>
      <c r="B122" s="325"/>
      <c r="C122" s="355"/>
      <c r="D122" s="328"/>
      <c r="E122" s="355"/>
      <c r="F122" s="129"/>
      <c r="G122" s="129"/>
      <c r="H122" s="129"/>
      <c r="I122" s="129"/>
      <c r="J122" s="129"/>
      <c r="K122" s="129"/>
    </row>
    <row r="123" spans="1:11" ht="12.75" customHeight="1" x14ac:dyDescent="0.25">
      <c r="A123" s="325"/>
      <c r="B123" s="325"/>
      <c r="C123" s="355"/>
      <c r="D123" s="328"/>
      <c r="E123" s="355"/>
      <c r="F123" s="129"/>
      <c r="G123" s="129"/>
      <c r="H123" s="129"/>
      <c r="I123" s="129"/>
      <c r="J123" s="129"/>
      <c r="K123" s="129"/>
    </row>
    <row r="124" spans="1:11" ht="12.75" customHeight="1" x14ac:dyDescent="0.25">
      <c r="A124" s="325"/>
      <c r="B124" s="325"/>
      <c r="C124" s="356"/>
      <c r="D124" s="328"/>
      <c r="E124" s="356"/>
      <c r="F124" s="129"/>
      <c r="G124" s="129"/>
      <c r="H124" s="129"/>
      <c r="I124" s="129"/>
      <c r="J124" s="129"/>
      <c r="K124" s="129"/>
    </row>
    <row r="125" spans="1:11" ht="12.75" customHeight="1" x14ac:dyDescent="0.25">
      <c r="A125" s="325"/>
      <c r="B125" s="325"/>
      <c r="C125" s="356"/>
      <c r="D125" s="328"/>
      <c r="E125" s="356"/>
      <c r="F125" s="253"/>
      <c r="G125" s="253"/>
      <c r="H125" s="253"/>
      <c r="I125" s="253"/>
      <c r="J125" s="253"/>
      <c r="K125" s="253"/>
    </row>
    <row r="126" spans="1:11" ht="12.75" customHeight="1" x14ac:dyDescent="0.25">
      <c r="A126" s="325"/>
      <c r="B126" s="325"/>
      <c r="C126" s="356"/>
      <c r="D126" s="328"/>
      <c r="E126" s="356"/>
      <c r="F126" s="253"/>
      <c r="G126" s="253"/>
      <c r="H126" s="253"/>
      <c r="I126" s="253"/>
      <c r="J126" s="253"/>
      <c r="K126" s="253"/>
    </row>
    <row r="127" spans="1:11" ht="12.75" customHeight="1" x14ac:dyDescent="0.25">
      <c r="A127" s="325"/>
      <c r="B127" s="325"/>
      <c r="C127" s="356"/>
      <c r="D127" s="328"/>
      <c r="E127" s="356"/>
      <c r="F127" s="253"/>
      <c r="G127" s="253"/>
      <c r="H127" s="253"/>
      <c r="I127" s="253"/>
      <c r="J127" s="253"/>
      <c r="K127" s="253"/>
    </row>
    <row r="128" spans="1:11" ht="12.75" customHeight="1" x14ac:dyDescent="0.25">
      <c r="A128" s="325"/>
      <c r="B128" s="325"/>
      <c r="C128" s="356"/>
      <c r="D128" s="328"/>
      <c r="E128" s="356"/>
      <c r="F128" s="253"/>
      <c r="G128" s="253"/>
      <c r="H128" s="253"/>
      <c r="I128" s="253"/>
      <c r="J128" s="253"/>
      <c r="K128" s="253"/>
    </row>
    <row r="129" spans="1:11" ht="12.75" customHeight="1" x14ac:dyDescent="0.25">
      <c r="A129" s="325"/>
      <c r="B129" s="325"/>
      <c r="C129" s="126"/>
      <c r="D129" s="328"/>
      <c r="E129" s="126"/>
      <c r="F129" s="253"/>
      <c r="G129" s="253"/>
      <c r="H129" s="253"/>
      <c r="I129" s="253"/>
      <c r="J129" s="253"/>
      <c r="K129" s="253"/>
    </row>
    <row r="130" spans="1:11" ht="12.75" customHeight="1" x14ac:dyDescent="0.25">
      <c r="A130" s="325"/>
      <c r="B130" s="325"/>
      <c r="C130" s="355"/>
      <c r="D130" s="328"/>
      <c r="E130" s="355"/>
      <c r="F130" s="253"/>
      <c r="G130" s="253"/>
      <c r="H130" s="253"/>
      <c r="I130" s="253"/>
      <c r="J130" s="253"/>
      <c r="K130" s="253"/>
    </row>
    <row r="131" spans="1:11" ht="12.75" customHeight="1" x14ac:dyDescent="0.25">
      <c r="A131" s="325"/>
      <c r="B131" s="325"/>
      <c r="C131" s="355"/>
      <c r="D131" s="328"/>
      <c r="E131" s="355"/>
      <c r="F131" s="253"/>
      <c r="G131" s="253"/>
      <c r="H131" s="253"/>
      <c r="I131" s="253"/>
      <c r="J131" s="253"/>
      <c r="K131" s="253"/>
    </row>
    <row r="132" spans="1:11" ht="12.75" customHeight="1" x14ac:dyDescent="0.25">
      <c r="A132" s="325"/>
      <c r="B132" s="325"/>
      <c r="C132" s="357"/>
      <c r="D132" s="328"/>
      <c r="E132" s="357"/>
      <c r="F132" s="129"/>
      <c r="G132" s="129"/>
      <c r="H132" s="129"/>
      <c r="I132" s="129"/>
      <c r="J132" s="129"/>
      <c r="K132" s="129"/>
    </row>
    <row r="133" spans="1:11" ht="12.75" customHeight="1" x14ac:dyDescent="0.25">
      <c r="A133" s="325"/>
      <c r="B133" s="325"/>
      <c r="C133" s="358"/>
      <c r="D133" s="328"/>
      <c r="E133" s="358"/>
      <c r="F133" s="129"/>
      <c r="G133" s="129"/>
      <c r="H133" s="129"/>
      <c r="I133" s="129"/>
      <c r="J133" s="129"/>
      <c r="K133" s="129"/>
    </row>
    <row r="134" spans="1:11" ht="12.75" customHeight="1" x14ac:dyDescent="0.25">
      <c r="A134" s="325"/>
      <c r="B134" s="325"/>
      <c r="C134" s="358"/>
      <c r="D134" s="328"/>
      <c r="E134" s="358"/>
      <c r="F134" s="129"/>
      <c r="G134" s="129"/>
      <c r="H134" s="129"/>
      <c r="I134" s="129"/>
      <c r="J134" s="129"/>
      <c r="K134" s="129"/>
    </row>
    <row r="135" spans="1:11" ht="12.75" customHeight="1" x14ac:dyDescent="0.25">
      <c r="A135" s="325"/>
      <c r="B135" s="325"/>
      <c r="C135" s="265"/>
      <c r="D135" s="324"/>
      <c r="E135" s="265"/>
      <c r="F135" s="129"/>
      <c r="G135" s="129"/>
      <c r="H135" s="129"/>
      <c r="I135" s="129"/>
      <c r="J135" s="129"/>
      <c r="K135" s="129"/>
    </row>
    <row r="136" spans="1:11" ht="12.75" customHeight="1" x14ac:dyDescent="0.25">
      <c r="A136" s="325"/>
      <c r="B136" s="325"/>
      <c r="C136" s="265"/>
      <c r="D136" s="324"/>
      <c r="E136" s="265"/>
      <c r="F136" s="129"/>
      <c r="G136" s="129"/>
      <c r="H136" s="129"/>
      <c r="I136" s="129"/>
      <c r="J136" s="129"/>
      <c r="K136" s="129"/>
    </row>
    <row r="137" spans="1:11" ht="12.75" customHeight="1" x14ac:dyDescent="0.25">
      <c r="A137" s="325"/>
      <c r="B137" s="325"/>
      <c r="C137" s="265"/>
      <c r="D137" s="324"/>
      <c r="E137" s="265"/>
      <c r="F137" s="253"/>
      <c r="G137" s="253"/>
      <c r="H137" s="253"/>
      <c r="I137" s="253"/>
      <c r="J137" s="253"/>
      <c r="K137" s="253"/>
    </row>
    <row r="138" spans="1:11" ht="12.75" customHeight="1" x14ac:dyDescent="0.25">
      <c r="A138" s="325"/>
      <c r="B138" s="325"/>
      <c r="C138" s="265"/>
      <c r="D138" s="324"/>
      <c r="E138" s="265"/>
      <c r="F138" s="129"/>
      <c r="G138" s="129"/>
      <c r="H138" s="129"/>
      <c r="I138" s="129"/>
      <c r="J138" s="129"/>
      <c r="K138" s="129"/>
    </row>
    <row r="139" spans="1:11" ht="12.75" customHeight="1" x14ac:dyDescent="0.25">
      <c r="A139" s="325"/>
      <c r="B139" s="325"/>
      <c r="C139" s="265"/>
      <c r="D139" s="324"/>
      <c r="E139" s="265"/>
      <c r="F139" s="129"/>
      <c r="G139" s="129"/>
      <c r="H139" s="129"/>
      <c r="I139" s="129"/>
      <c r="J139" s="129"/>
      <c r="K139" s="129"/>
    </row>
    <row r="140" spans="1:11" ht="12.75" customHeight="1" x14ac:dyDescent="0.25">
      <c r="A140" s="325"/>
      <c r="B140" s="325"/>
      <c r="C140" s="358"/>
      <c r="D140" s="324"/>
      <c r="E140" s="358"/>
      <c r="F140" s="129"/>
      <c r="G140" s="129"/>
      <c r="H140" s="129"/>
      <c r="I140" s="129"/>
      <c r="J140" s="129"/>
      <c r="K140" s="129"/>
    </row>
    <row r="141" spans="1:11" ht="12.75" customHeight="1" x14ac:dyDescent="0.25">
      <c r="A141" s="325"/>
      <c r="B141" s="325"/>
      <c r="C141" s="358"/>
      <c r="D141" s="324"/>
      <c r="E141" s="358"/>
      <c r="F141" s="129"/>
      <c r="G141" s="129"/>
      <c r="H141" s="129"/>
      <c r="I141" s="129"/>
      <c r="J141" s="129"/>
      <c r="K141" s="129"/>
    </row>
    <row r="142" spans="1:11" ht="12.75" customHeight="1" x14ac:dyDescent="0.25">
      <c r="A142" s="325"/>
      <c r="B142" s="325"/>
      <c r="C142" s="332"/>
      <c r="D142" s="328"/>
      <c r="E142" s="327"/>
      <c r="F142" s="129"/>
      <c r="G142" s="129"/>
      <c r="H142" s="129"/>
      <c r="I142" s="129"/>
      <c r="J142" s="129"/>
      <c r="K142" s="129"/>
    </row>
    <row r="143" spans="1:11" ht="12.75" customHeight="1" x14ac:dyDescent="0.25">
      <c r="A143" s="322"/>
      <c r="B143" s="359"/>
      <c r="C143" s="129"/>
      <c r="D143" s="324"/>
      <c r="E143" s="327"/>
      <c r="F143" s="129"/>
      <c r="G143" s="129"/>
      <c r="H143" s="129"/>
      <c r="I143" s="129"/>
      <c r="J143" s="129"/>
      <c r="K143" s="129"/>
    </row>
    <row r="144" spans="1:11" ht="12.75" customHeight="1" x14ac:dyDescent="0.25">
      <c r="A144" s="325"/>
      <c r="B144" s="265"/>
      <c r="C144" s="350"/>
      <c r="D144" s="328"/>
      <c r="E144" s="327"/>
      <c r="F144" s="129"/>
      <c r="G144" s="129"/>
      <c r="H144" s="129"/>
      <c r="I144" s="129"/>
      <c r="J144" s="129"/>
      <c r="K144" s="129"/>
    </row>
    <row r="145" spans="1:11" ht="12.75" customHeight="1" x14ac:dyDescent="0.25">
      <c r="A145" s="325"/>
      <c r="B145" s="265"/>
      <c r="C145" s="350"/>
      <c r="D145" s="328"/>
      <c r="E145" s="327"/>
      <c r="F145" s="129"/>
      <c r="G145" s="129"/>
      <c r="H145" s="129"/>
      <c r="I145" s="129"/>
      <c r="J145" s="129"/>
      <c r="K145" s="129"/>
    </row>
    <row r="146" spans="1:11" ht="12.75" customHeight="1" x14ac:dyDescent="0.25">
      <c r="A146" s="337"/>
      <c r="B146" s="354"/>
      <c r="C146" s="360"/>
      <c r="D146" s="361"/>
      <c r="E146" s="340"/>
      <c r="F146" s="129"/>
      <c r="G146" s="129"/>
      <c r="H146" s="129"/>
      <c r="I146" s="129"/>
      <c r="J146" s="129"/>
      <c r="K146" s="129"/>
    </row>
    <row r="147" spans="1:11" ht="12.75" customHeight="1" x14ac:dyDescent="0.25">
      <c r="A147" s="325"/>
      <c r="B147" s="341"/>
      <c r="C147" s="327"/>
      <c r="D147" s="324"/>
      <c r="E147" s="327"/>
      <c r="F147" s="129"/>
      <c r="G147" s="129"/>
      <c r="H147" s="129"/>
      <c r="I147" s="129"/>
      <c r="J147" s="129"/>
      <c r="K147" s="129"/>
    </row>
    <row r="148" spans="1:11" ht="12.75" customHeight="1" x14ac:dyDescent="0.25">
      <c r="A148" s="325"/>
      <c r="B148" s="341"/>
      <c r="C148" s="362"/>
      <c r="D148" s="324"/>
      <c r="E148" s="362"/>
      <c r="F148" s="129"/>
      <c r="G148" s="129"/>
      <c r="H148" s="129"/>
      <c r="I148" s="129"/>
      <c r="J148" s="129"/>
      <c r="K148" s="129"/>
    </row>
    <row r="149" spans="1:11" ht="12.75" customHeight="1" x14ac:dyDescent="0.25">
      <c r="A149" s="325"/>
      <c r="B149" s="341"/>
      <c r="C149" s="362"/>
      <c r="D149" s="324"/>
      <c r="E149" s="327"/>
      <c r="F149" s="129"/>
      <c r="G149" s="129"/>
      <c r="H149" s="129"/>
      <c r="I149" s="129"/>
      <c r="J149" s="129"/>
      <c r="K149" s="129"/>
    </row>
    <row r="150" spans="1:11" ht="12.75" customHeight="1" x14ac:dyDescent="0.25">
      <c r="A150" s="325"/>
      <c r="B150" s="341"/>
      <c r="C150" s="325"/>
      <c r="D150" s="324"/>
      <c r="E150" s="325"/>
      <c r="F150" s="129"/>
      <c r="G150" s="129"/>
      <c r="H150" s="129"/>
      <c r="I150" s="129"/>
      <c r="J150" s="129"/>
      <c r="K150" s="129"/>
    </row>
    <row r="151" spans="1:11" ht="12.75" customHeight="1" x14ac:dyDescent="0.25">
      <c r="A151" s="325"/>
      <c r="B151" s="341"/>
      <c r="C151" s="325"/>
      <c r="D151" s="324"/>
      <c r="E151" s="325"/>
      <c r="F151" s="129"/>
      <c r="G151" s="129"/>
      <c r="H151" s="129"/>
      <c r="I151" s="129"/>
      <c r="J151" s="129"/>
      <c r="K151" s="129"/>
    </row>
    <row r="152" spans="1:11" ht="12.75" customHeight="1" x14ac:dyDescent="0.25">
      <c r="A152" s="325"/>
      <c r="B152" s="341"/>
      <c r="C152" s="363"/>
      <c r="D152" s="324"/>
      <c r="E152" s="363"/>
      <c r="F152" s="129"/>
      <c r="G152" s="129"/>
      <c r="H152" s="129"/>
      <c r="I152" s="129"/>
      <c r="J152" s="129"/>
      <c r="K152" s="129"/>
    </row>
    <row r="153" spans="1:11" ht="12.75" customHeight="1" x14ac:dyDescent="0.25">
      <c r="A153" s="325"/>
      <c r="B153" s="341"/>
      <c r="C153" s="363"/>
      <c r="D153" s="324"/>
      <c r="E153" s="363"/>
      <c r="F153" s="129"/>
      <c r="G153" s="129"/>
      <c r="H153" s="129"/>
      <c r="I153" s="129"/>
      <c r="J153" s="129"/>
      <c r="K153" s="129"/>
    </row>
    <row r="154" spans="1:11" ht="12.75" customHeight="1" x14ac:dyDescent="0.25">
      <c r="A154" s="325"/>
      <c r="B154" s="341"/>
      <c r="C154" s="363"/>
      <c r="D154" s="324"/>
      <c r="E154" s="363"/>
      <c r="F154" s="129"/>
      <c r="G154" s="129"/>
      <c r="H154" s="129"/>
      <c r="I154" s="129"/>
      <c r="J154" s="129"/>
      <c r="K154" s="129"/>
    </row>
    <row r="155" spans="1:11" ht="12.75" customHeight="1" x14ac:dyDescent="0.25">
      <c r="A155" s="325"/>
      <c r="B155" s="341"/>
      <c r="C155" s="363"/>
      <c r="D155" s="324"/>
      <c r="E155" s="332"/>
      <c r="F155" s="129"/>
      <c r="G155" s="129"/>
      <c r="H155" s="129"/>
      <c r="I155" s="129"/>
      <c r="J155" s="129"/>
      <c r="K155" s="129"/>
    </row>
    <row r="156" spans="1:11" ht="12.75" customHeight="1" x14ac:dyDescent="0.25">
      <c r="A156" s="325"/>
      <c r="B156" s="341"/>
      <c r="C156" s="363"/>
      <c r="D156" s="328"/>
      <c r="E156" s="363"/>
      <c r="F156" s="129"/>
      <c r="G156" s="129"/>
      <c r="H156" s="129"/>
      <c r="I156" s="129"/>
      <c r="J156" s="129"/>
      <c r="K156" s="129"/>
    </row>
    <row r="157" spans="1:11" ht="12.75" customHeight="1" x14ac:dyDescent="0.25">
      <c r="A157" s="325"/>
      <c r="B157" s="341"/>
      <c r="C157" s="363"/>
      <c r="D157" s="328"/>
      <c r="E157" s="363"/>
      <c r="F157" s="129"/>
      <c r="G157" s="129"/>
      <c r="H157" s="129"/>
      <c r="I157" s="129"/>
      <c r="J157" s="129"/>
      <c r="K157" s="129"/>
    </row>
    <row r="158" spans="1:11" ht="12.75" customHeight="1" x14ac:dyDescent="0.25">
      <c r="A158" s="325"/>
      <c r="B158" s="341"/>
      <c r="C158" s="128"/>
      <c r="D158" s="328"/>
      <c r="E158" s="128"/>
      <c r="F158" s="129"/>
      <c r="G158" s="129"/>
      <c r="H158" s="129"/>
      <c r="I158" s="129"/>
      <c r="J158" s="129"/>
      <c r="K158" s="129"/>
    </row>
    <row r="159" spans="1:11" ht="12.75" customHeight="1" x14ac:dyDescent="0.25">
      <c r="A159" s="325"/>
      <c r="B159" s="341"/>
      <c r="C159" s="326"/>
      <c r="D159" s="328"/>
      <c r="E159" s="326"/>
      <c r="F159" s="129"/>
      <c r="G159" s="129"/>
      <c r="H159" s="129"/>
      <c r="I159" s="129"/>
      <c r="J159" s="129"/>
      <c r="K159" s="129"/>
    </row>
    <row r="160" spans="1:11" ht="12.75" customHeight="1" x14ac:dyDescent="0.25">
      <c r="A160" s="325"/>
      <c r="B160" s="341"/>
      <c r="C160" s="364"/>
      <c r="D160" s="328"/>
      <c r="E160" s="364"/>
      <c r="F160" s="129"/>
      <c r="G160" s="129"/>
      <c r="H160" s="129"/>
      <c r="I160" s="129"/>
      <c r="J160" s="129"/>
      <c r="K160" s="129"/>
    </row>
    <row r="161" spans="1:11" ht="12.75" customHeight="1" x14ac:dyDescent="0.25">
      <c r="A161" s="325"/>
      <c r="B161" s="341"/>
      <c r="C161" s="364"/>
      <c r="D161" s="328"/>
      <c r="E161" s="364"/>
      <c r="F161" s="129"/>
      <c r="G161" s="129"/>
      <c r="H161" s="129"/>
      <c r="I161" s="129"/>
      <c r="J161" s="129"/>
      <c r="K161" s="129"/>
    </row>
    <row r="162" spans="1:11" ht="12.75" customHeight="1" x14ac:dyDescent="0.25">
      <c r="A162" s="325"/>
      <c r="B162" s="341"/>
      <c r="C162" s="364"/>
      <c r="D162" s="328"/>
      <c r="E162" s="364"/>
      <c r="F162" s="129"/>
      <c r="G162" s="129"/>
      <c r="H162" s="129"/>
      <c r="I162" s="129"/>
      <c r="J162" s="129"/>
      <c r="K162" s="129"/>
    </row>
    <row r="163" spans="1:11" ht="12.75" customHeight="1" x14ac:dyDescent="0.25">
      <c r="A163" s="325"/>
      <c r="B163" s="341"/>
      <c r="C163" s="364"/>
      <c r="D163" s="328"/>
      <c r="E163" s="364"/>
      <c r="F163" s="129"/>
      <c r="G163" s="129"/>
      <c r="H163" s="129"/>
      <c r="I163" s="129"/>
      <c r="J163" s="129"/>
      <c r="K163" s="129"/>
    </row>
    <row r="164" spans="1:11" ht="12.75" customHeight="1" x14ac:dyDescent="0.25">
      <c r="A164" s="325"/>
      <c r="B164" s="341"/>
      <c r="C164" s="325"/>
      <c r="D164" s="328"/>
      <c r="E164" s="325"/>
      <c r="F164" s="129"/>
      <c r="G164" s="129"/>
      <c r="H164" s="129"/>
      <c r="I164" s="129"/>
      <c r="J164" s="129"/>
      <c r="K164" s="129"/>
    </row>
    <row r="165" spans="1:11" ht="12.75" customHeight="1" x14ac:dyDescent="0.25">
      <c r="A165" s="325"/>
      <c r="B165" s="341"/>
      <c r="C165" s="325"/>
      <c r="D165" s="328"/>
      <c r="E165" s="325"/>
      <c r="F165" s="129"/>
      <c r="G165" s="129"/>
      <c r="H165" s="129"/>
      <c r="I165" s="129"/>
      <c r="J165" s="129"/>
      <c r="K165" s="129"/>
    </row>
    <row r="166" spans="1:11" ht="12.75" customHeight="1" x14ac:dyDescent="0.25">
      <c r="A166" s="325"/>
      <c r="B166" s="341"/>
      <c r="C166" s="325"/>
      <c r="D166" s="328"/>
      <c r="E166" s="325"/>
      <c r="F166" s="129"/>
      <c r="G166" s="129"/>
      <c r="H166" s="129"/>
      <c r="I166" s="129"/>
      <c r="J166" s="129"/>
      <c r="K166" s="129"/>
    </row>
    <row r="167" spans="1:11" ht="12.75" customHeight="1" x14ac:dyDescent="0.25">
      <c r="A167" s="129"/>
      <c r="B167" s="129"/>
      <c r="C167" s="129"/>
      <c r="D167" s="129"/>
      <c r="E167" s="164"/>
      <c r="F167" s="129"/>
      <c r="G167" s="129"/>
      <c r="H167" s="129"/>
      <c r="I167" s="129"/>
      <c r="J167" s="129"/>
      <c r="K167" s="129"/>
    </row>
    <row r="168" spans="1:11" ht="12.75" customHeight="1" x14ac:dyDescent="0.25">
      <c r="A168" s="129"/>
      <c r="B168" s="129"/>
      <c r="C168" s="129"/>
      <c r="D168" s="129"/>
      <c r="E168" s="164"/>
      <c r="F168" s="129"/>
      <c r="G168" s="129"/>
      <c r="H168" s="129"/>
      <c r="I168" s="129"/>
      <c r="J168" s="129"/>
      <c r="K168" s="129"/>
    </row>
    <row r="169" spans="1:11" ht="12.75" customHeight="1" x14ac:dyDescent="0.25">
      <c r="A169" s="129"/>
      <c r="B169" s="129"/>
      <c r="C169" s="129"/>
      <c r="D169" s="129"/>
      <c r="E169" s="164"/>
      <c r="F169" s="129"/>
      <c r="G169" s="129"/>
      <c r="H169" s="129"/>
      <c r="I169" s="129"/>
      <c r="J169" s="129"/>
      <c r="K169" s="129"/>
    </row>
    <row r="170" spans="1:11" ht="12.75" customHeight="1" x14ac:dyDescent="0.25">
      <c r="A170" s="129"/>
      <c r="B170" s="129"/>
      <c r="C170" s="129"/>
      <c r="D170" s="129"/>
      <c r="E170" s="164"/>
      <c r="F170" s="129"/>
      <c r="G170" s="129"/>
      <c r="H170" s="129"/>
      <c r="I170" s="129"/>
      <c r="J170" s="129"/>
      <c r="K170" s="129"/>
    </row>
    <row r="171" spans="1:11" ht="12.75" customHeight="1" x14ac:dyDescent="0.25">
      <c r="A171" s="129"/>
      <c r="B171" s="129"/>
      <c r="C171" s="129"/>
      <c r="D171" s="129"/>
      <c r="E171" s="164"/>
      <c r="F171" s="129"/>
      <c r="G171" s="129"/>
      <c r="H171" s="129"/>
      <c r="I171" s="129"/>
      <c r="J171" s="129"/>
      <c r="K171" s="129"/>
    </row>
    <row r="172" spans="1:11" ht="12.75" customHeight="1" x14ac:dyDescent="0.25">
      <c r="A172" s="129"/>
      <c r="B172" s="129"/>
      <c r="C172" s="129"/>
      <c r="D172" s="129"/>
      <c r="E172" s="164"/>
      <c r="F172" s="129"/>
      <c r="G172" s="129"/>
      <c r="H172" s="129"/>
      <c r="I172" s="129"/>
      <c r="J172" s="129"/>
      <c r="K172" s="129"/>
    </row>
    <row r="173" spans="1:11" ht="12.75" customHeight="1" x14ac:dyDescent="0.25">
      <c r="A173" s="129"/>
      <c r="B173" s="129"/>
      <c r="C173" s="129"/>
      <c r="D173" s="129"/>
      <c r="E173" s="164"/>
      <c r="F173" s="129"/>
      <c r="G173" s="129"/>
      <c r="H173" s="129"/>
      <c r="I173" s="129"/>
      <c r="J173" s="129"/>
      <c r="K173" s="129"/>
    </row>
    <row r="174" spans="1:11" ht="12.75" customHeight="1" x14ac:dyDescent="0.25">
      <c r="A174" s="129"/>
      <c r="B174" s="129"/>
      <c r="C174" s="129"/>
      <c r="D174" s="129"/>
      <c r="E174" s="164"/>
      <c r="F174" s="129"/>
      <c r="G174" s="129"/>
      <c r="H174" s="129"/>
      <c r="I174" s="129"/>
      <c r="J174" s="129"/>
      <c r="K174" s="129"/>
    </row>
    <row r="175" spans="1:11" ht="12.75" customHeight="1" x14ac:dyDescent="0.25">
      <c r="A175" s="129"/>
      <c r="B175" s="129"/>
      <c r="C175" s="129"/>
      <c r="D175" s="129"/>
      <c r="E175" s="164"/>
      <c r="F175" s="129"/>
      <c r="G175" s="129"/>
      <c r="H175" s="129"/>
      <c r="I175" s="129"/>
      <c r="J175" s="129"/>
      <c r="K175" s="129"/>
    </row>
    <row r="176" spans="1:11" ht="12.75" customHeight="1" x14ac:dyDescent="0.25">
      <c r="A176" s="129"/>
      <c r="B176" s="129"/>
      <c r="C176" s="129"/>
      <c r="D176" s="129"/>
      <c r="E176" s="164"/>
      <c r="F176" s="129"/>
      <c r="G176" s="129"/>
      <c r="H176" s="129"/>
      <c r="I176" s="129"/>
      <c r="J176" s="129"/>
      <c r="K176" s="129"/>
    </row>
    <row r="177" spans="1:11" ht="12.75" customHeight="1" x14ac:dyDescent="0.25">
      <c r="A177" s="129"/>
      <c r="B177" s="129"/>
      <c r="C177" s="129"/>
      <c r="D177" s="129"/>
      <c r="E177" s="164"/>
      <c r="F177" s="129"/>
      <c r="G177" s="129"/>
      <c r="H177" s="129"/>
      <c r="I177" s="129"/>
      <c r="J177" s="129"/>
      <c r="K177" s="129"/>
    </row>
    <row r="178" spans="1:11" ht="12.75" customHeight="1" x14ac:dyDescent="0.25">
      <c r="A178" s="129"/>
      <c r="B178" s="129"/>
      <c r="C178" s="129"/>
      <c r="D178" s="129"/>
      <c r="E178" s="164"/>
      <c r="F178" s="129"/>
      <c r="G178" s="129"/>
      <c r="H178" s="129"/>
      <c r="I178" s="129"/>
      <c r="J178" s="129"/>
      <c r="K178" s="129"/>
    </row>
    <row r="179" spans="1:11" ht="12.75" customHeight="1" x14ac:dyDescent="0.25">
      <c r="A179" s="129"/>
      <c r="B179" s="129"/>
      <c r="C179" s="129"/>
      <c r="D179" s="129"/>
      <c r="E179" s="164"/>
      <c r="F179" s="129"/>
      <c r="G179" s="129"/>
      <c r="H179" s="129"/>
      <c r="I179" s="129"/>
      <c r="J179" s="129"/>
      <c r="K179" s="129"/>
    </row>
    <row r="180" spans="1:11" ht="12.75" customHeight="1" x14ac:dyDescent="0.25">
      <c r="A180" s="129"/>
      <c r="B180" s="129"/>
      <c r="C180" s="129"/>
      <c r="D180" s="129"/>
      <c r="E180" s="164"/>
      <c r="F180" s="129"/>
      <c r="G180" s="129"/>
      <c r="H180" s="129"/>
      <c r="I180" s="129"/>
      <c r="J180" s="129"/>
      <c r="K180" s="129"/>
    </row>
    <row r="181" spans="1:11" ht="12.75" customHeight="1" x14ac:dyDescent="0.25">
      <c r="A181" s="129"/>
      <c r="B181" s="129"/>
      <c r="C181" s="129"/>
      <c r="D181" s="129"/>
      <c r="E181" s="164"/>
      <c r="F181" s="129"/>
      <c r="G181" s="129"/>
      <c r="H181" s="129"/>
      <c r="I181" s="129"/>
      <c r="J181" s="129"/>
      <c r="K181" s="129"/>
    </row>
    <row r="182" spans="1:11" ht="12.75" customHeight="1" x14ac:dyDescent="0.25">
      <c r="A182" s="129"/>
      <c r="B182" s="129"/>
      <c r="C182" s="129"/>
      <c r="D182" s="129"/>
      <c r="E182" s="164"/>
      <c r="F182" s="129"/>
      <c r="G182" s="129"/>
      <c r="H182" s="129"/>
      <c r="I182" s="129"/>
      <c r="J182" s="129"/>
      <c r="K182" s="129"/>
    </row>
    <row r="183" spans="1:11" ht="12.75" customHeight="1" x14ac:dyDescent="0.25">
      <c r="A183" s="129"/>
      <c r="B183" s="129"/>
      <c r="C183" s="129"/>
      <c r="D183" s="129"/>
      <c r="E183" s="164"/>
      <c r="F183" s="129"/>
      <c r="G183" s="129"/>
      <c r="H183" s="129"/>
      <c r="I183" s="129"/>
      <c r="J183" s="129"/>
      <c r="K183" s="129"/>
    </row>
    <row r="184" spans="1:11" ht="12.75" customHeight="1" x14ac:dyDescent="0.25">
      <c r="A184" s="129"/>
      <c r="B184" s="129"/>
      <c r="C184" s="129"/>
      <c r="D184" s="129"/>
      <c r="E184" s="164"/>
      <c r="F184" s="129"/>
      <c r="G184" s="129"/>
      <c r="H184" s="129"/>
      <c r="I184" s="129"/>
      <c r="J184" s="129"/>
      <c r="K184" s="129"/>
    </row>
    <row r="185" spans="1:11" ht="12.75" customHeight="1" x14ac:dyDescent="0.25">
      <c r="A185" s="129"/>
      <c r="B185" s="129"/>
      <c r="C185" s="129"/>
      <c r="D185" s="129"/>
      <c r="E185" s="164"/>
      <c r="F185" s="129"/>
      <c r="G185" s="129"/>
      <c r="H185" s="129"/>
      <c r="I185" s="129"/>
      <c r="J185" s="129"/>
      <c r="K185" s="129"/>
    </row>
    <row r="186" spans="1:11" ht="12.75" customHeight="1" x14ac:dyDescent="0.25">
      <c r="A186" s="129"/>
      <c r="B186" s="129"/>
      <c r="C186" s="129"/>
      <c r="D186" s="129"/>
      <c r="E186" s="164"/>
      <c r="F186" s="129"/>
      <c r="G186" s="129"/>
      <c r="H186" s="129"/>
      <c r="I186" s="129"/>
      <c r="J186" s="129"/>
      <c r="K186" s="129"/>
    </row>
    <row r="187" spans="1:11" ht="12.75" customHeight="1" x14ac:dyDescent="0.25">
      <c r="A187" s="129"/>
      <c r="B187" s="129"/>
      <c r="C187" s="129"/>
      <c r="D187" s="129"/>
      <c r="E187" s="164"/>
      <c r="F187" s="129"/>
      <c r="G187" s="129"/>
      <c r="H187" s="129"/>
      <c r="I187" s="129"/>
      <c r="J187" s="129"/>
      <c r="K187" s="129"/>
    </row>
    <row r="188" spans="1:11" ht="12.75" customHeight="1" x14ac:dyDescent="0.25">
      <c r="A188" s="129"/>
      <c r="B188" s="129"/>
      <c r="C188" s="129"/>
      <c r="D188" s="129"/>
      <c r="E188" s="164"/>
      <c r="F188" s="129"/>
      <c r="G188" s="129"/>
      <c r="H188" s="129"/>
      <c r="I188" s="129"/>
      <c r="J188" s="129"/>
      <c r="K188" s="129"/>
    </row>
    <row r="189" spans="1:11" ht="12.75" customHeight="1" x14ac:dyDescent="0.25">
      <c r="A189" s="129"/>
      <c r="B189" s="129"/>
      <c r="C189" s="129"/>
      <c r="D189" s="129"/>
      <c r="E189" s="164"/>
      <c r="F189" s="129"/>
      <c r="G189" s="129"/>
      <c r="H189" s="129"/>
      <c r="I189" s="129"/>
      <c r="J189" s="129"/>
      <c r="K189" s="129"/>
    </row>
    <row r="190" spans="1:11" ht="12.75" customHeight="1" x14ac:dyDescent="0.25">
      <c r="A190" s="129"/>
      <c r="B190" s="129"/>
      <c r="C190" s="129"/>
      <c r="D190" s="129"/>
      <c r="E190" s="164"/>
      <c r="F190" s="129"/>
      <c r="G190" s="129"/>
      <c r="H190" s="129"/>
      <c r="I190" s="129"/>
      <c r="J190" s="129"/>
      <c r="K190" s="129"/>
    </row>
    <row r="191" spans="1:11" ht="12.75" customHeight="1" x14ac:dyDescent="0.25">
      <c r="A191" s="129"/>
      <c r="B191" s="129"/>
      <c r="C191" s="129"/>
      <c r="D191" s="129"/>
      <c r="E191" s="164"/>
      <c r="F191" s="129"/>
      <c r="G191" s="129"/>
      <c r="H191" s="129"/>
      <c r="I191" s="129"/>
      <c r="J191" s="129"/>
      <c r="K191" s="129"/>
    </row>
    <row r="192" spans="1:11" ht="12.75" customHeight="1" x14ac:dyDescent="0.25">
      <c r="A192" s="129"/>
      <c r="B192" s="129"/>
      <c r="C192" s="129"/>
      <c r="D192" s="129"/>
      <c r="E192" s="164"/>
      <c r="F192" s="129"/>
      <c r="G192" s="129"/>
      <c r="H192" s="129"/>
      <c r="I192" s="129"/>
      <c r="J192" s="129"/>
      <c r="K192" s="129"/>
    </row>
    <row r="193" spans="1:11" ht="12.75" customHeight="1" x14ac:dyDescent="0.25">
      <c r="A193" s="129"/>
      <c r="B193" s="129"/>
      <c r="C193" s="129"/>
      <c r="D193" s="129"/>
      <c r="E193" s="164"/>
      <c r="F193" s="129"/>
      <c r="G193" s="129"/>
      <c r="H193" s="129"/>
      <c r="I193" s="129"/>
      <c r="J193" s="129"/>
      <c r="K193" s="129"/>
    </row>
    <row r="194" spans="1:11" ht="12.75" customHeight="1" x14ac:dyDescent="0.25">
      <c r="A194" s="129"/>
      <c r="B194" s="129"/>
      <c r="C194" s="129"/>
      <c r="D194" s="129"/>
      <c r="E194" s="164"/>
      <c r="F194" s="129"/>
      <c r="G194" s="129"/>
      <c r="H194" s="129"/>
      <c r="I194" s="129"/>
      <c r="J194" s="129"/>
      <c r="K194" s="129"/>
    </row>
    <row r="195" spans="1:11" ht="12.75" customHeight="1" x14ac:dyDescent="0.25">
      <c r="A195" s="129"/>
      <c r="B195" s="129"/>
      <c r="C195" s="129"/>
      <c r="D195" s="129"/>
      <c r="E195" s="164"/>
      <c r="F195" s="129"/>
      <c r="G195" s="129"/>
      <c r="H195" s="129"/>
      <c r="I195" s="129"/>
      <c r="J195" s="129"/>
      <c r="K195" s="129"/>
    </row>
    <row r="196" spans="1:11" ht="12.75" customHeight="1" x14ac:dyDescent="0.25">
      <c r="A196" s="129"/>
      <c r="B196" s="129"/>
      <c r="C196" s="129"/>
      <c r="D196" s="129"/>
      <c r="E196" s="164"/>
      <c r="F196" s="129"/>
      <c r="G196" s="129"/>
      <c r="H196" s="129"/>
      <c r="I196" s="129"/>
      <c r="J196" s="129"/>
      <c r="K196" s="129"/>
    </row>
    <row r="197" spans="1:11" ht="12.75" customHeight="1" x14ac:dyDescent="0.25">
      <c r="A197" s="129"/>
      <c r="B197" s="129"/>
      <c r="C197" s="129"/>
      <c r="D197" s="129"/>
      <c r="E197" s="164"/>
      <c r="F197" s="129"/>
      <c r="G197" s="129"/>
      <c r="H197" s="129"/>
      <c r="I197" s="129"/>
      <c r="J197" s="129"/>
      <c r="K197" s="129"/>
    </row>
    <row r="198" spans="1:11" ht="12.75" customHeight="1" x14ac:dyDescent="0.25">
      <c r="A198" s="129"/>
      <c r="B198" s="129"/>
      <c r="C198" s="129"/>
      <c r="D198" s="129"/>
      <c r="E198" s="164"/>
      <c r="F198" s="129"/>
      <c r="G198" s="129"/>
      <c r="H198" s="129"/>
      <c r="I198" s="129"/>
      <c r="J198" s="129"/>
      <c r="K198" s="129"/>
    </row>
    <row r="199" spans="1:11" ht="12.75" customHeight="1" x14ac:dyDescent="0.25">
      <c r="A199" s="129"/>
      <c r="B199" s="129"/>
      <c r="C199" s="129"/>
      <c r="D199" s="129"/>
      <c r="E199" s="164"/>
      <c r="F199" s="129"/>
      <c r="G199" s="129"/>
      <c r="H199" s="129"/>
      <c r="I199" s="129"/>
      <c r="J199" s="129"/>
      <c r="K199" s="129"/>
    </row>
    <row r="200" spans="1:11" ht="12.75" customHeight="1" x14ac:dyDescent="0.25">
      <c r="A200" s="129"/>
      <c r="B200" s="129"/>
      <c r="C200" s="129"/>
      <c r="D200" s="129"/>
      <c r="E200" s="164"/>
      <c r="F200" s="129"/>
      <c r="G200" s="129"/>
      <c r="H200" s="129"/>
      <c r="I200" s="129"/>
      <c r="J200" s="129"/>
      <c r="K200" s="129"/>
    </row>
    <row r="201" spans="1:11" ht="12.75" customHeight="1" x14ac:dyDescent="0.25">
      <c r="A201" s="129"/>
      <c r="B201" s="129"/>
      <c r="C201" s="129"/>
      <c r="D201" s="129"/>
      <c r="E201" s="164"/>
      <c r="F201" s="129"/>
      <c r="G201" s="129"/>
      <c r="H201" s="129"/>
      <c r="I201" s="129"/>
      <c r="J201" s="129"/>
      <c r="K201" s="129"/>
    </row>
    <row r="202" spans="1:11" ht="12.75" customHeight="1" x14ac:dyDescent="0.25">
      <c r="A202" s="129"/>
      <c r="B202" s="129"/>
      <c r="C202" s="129"/>
      <c r="D202" s="129"/>
      <c r="E202" s="164"/>
      <c r="F202" s="129"/>
      <c r="G202" s="129"/>
      <c r="H202" s="129"/>
      <c r="I202" s="129"/>
      <c r="J202" s="129"/>
      <c r="K202" s="129"/>
    </row>
    <row r="203" spans="1:11" ht="12.75" customHeight="1" x14ac:dyDescent="0.25">
      <c r="A203" s="129"/>
      <c r="B203" s="129"/>
      <c r="C203" s="129"/>
      <c r="D203" s="129"/>
      <c r="E203" s="164"/>
      <c r="F203" s="129"/>
      <c r="G203" s="129"/>
      <c r="H203" s="129"/>
      <c r="I203" s="129"/>
      <c r="J203" s="129"/>
      <c r="K203" s="129"/>
    </row>
    <row r="204" spans="1:11" ht="12.75" customHeight="1" x14ac:dyDescent="0.25">
      <c r="A204" s="129"/>
      <c r="B204" s="129"/>
      <c r="C204" s="129"/>
      <c r="D204" s="129"/>
      <c r="E204" s="164"/>
      <c r="F204" s="129"/>
      <c r="G204" s="129"/>
      <c r="H204" s="129"/>
      <c r="I204" s="129"/>
      <c r="J204" s="129"/>
      <c r="K204" s="129"/>
    </row>
    <row r="205" spans="1:11" ht="12.75" customHeight="1" x14ac:dyDescent="0.25">
      <c r="A205" s="129"/>
      <c r="B205" s="129"/>
      <c r="C205" s="129"/>
      <c r="D205" s="129"/>
      <c r="E205" s="164"/>
      <c r="F205" s="129"/>
      <c r="G205" s="129"/>
      <c r="H205" s="129"/>
      <c r="I205" s="129"/>
      <c r="J205" s="129"/>
      <c r="K205" s="129"/>
    </row>
    <row r="206" spans="1:11" ht="12.75" customHeight="1" x14ac:dyDescent="0.25">
      <c r="A206" s="129"/>
      <c r="B206" s="129"/>
      <c r="C206" s="129"/>
      <c r="D206" s="129"/>
      <c r="E206" s="164"/>
      <c r="F206" s="129"/>
      <c r="G206" s="129"/>
      <c r="H206" s="129"/>
      <c r="I206" s="129"/>
      <c r="J206" s="129"/>
      <c r="K206" s="129"/>
    </row>
    <row r="207" spans="1:11" ht="12.75" customHeight="1" x14ac:dyDescent="0.25">
      <c r="A207" s="129"/>
      <c r="B207" s="129"/>
      <c r="C207" s="129"/>
      <c r="D207" s="129"/>
      <c r="E207" s="164"/>
      <c r="F207" s="129"/>
      <c r="G207" s="129"/>
      <c r="H207" s="129"/>
      <c r="I207" s="129"/>
      <c r="J207" s="129"/>
      <c r="K207" s="129"/>
    </row>
    <row r="208" spans="1:11" ht="12.75" customHeight="1" x14ac:dyDescent="0.25">
      <c r="A208" s="129"/>
      <c r="B208" s="129"/>
      <c r="C208" s="129"/>
      <c r="D208" s="129"/>
      <c r="E208" s="164"/>
      <c r="F208" s="129"/>
      <c r="G208" s="129"/>
      <c r="H208" s="129"/>
      <c r="I208" s="129"/>
      <c r="J208" s="129"/>
      <c r="K208" s="129"/>
    </row>
    <row r="209" spans="1:11" ht="12.75" customHeight="1" x14ac:dyDescent="0.25">
      <c r="A209" s="129"/>
      <c r="B209" s="129"/>
      <c r="C209" s="129"/>
      <c r="D209" s="129"/>
      <c r="E209" s="164"/>
      <c r="F209" s="129"/>
      <c r="G209" s="129"/>
      <c r="H209" s="129"/>
      <c r="I209" s="129"/>
      <c r="J209" s="129"/>
      <c r="K209" s="129"/>
    </row>
    <row r="210" spans="1:11" ht="12.75" customHeight="1" x14ac:dyDescent="0.25">
      <c r="A210" s="129"/>
      <c r="B210" s="129"/>
      <c r="C210" s="129"/>
      <c r="D210" s="129"/>
      <c r="E210" s="164"/>
      <c r="F210" s="129"/>
      <c r="G210" s="129"/>
      <c r="H210" s="129"/>
      <c r="I210" s="129"/>
      <c r="J210" s="129"/>
      <c r="K210" s="129"/>
    </row>
    <row r="211" spans="1:11" ht="12.75" customHeight="1" x14ac:dyDescent="0.25">
      <c r="A211" s="129"/>
      <c r="B211" s="129"/>
      <c r="C211" s="129"/>
      <c r="D211" s="129"/>
      <c r="E211" s="164"/>
      <c r="F211" s="129"/>
      <c r="G211" s="129"/>
      <c r="H211" s="129"/>
      <c r="I211" s="129"/>
      <c r="J211" s="129"/>
      <c r="K211" s="129"/>
    </row>
    <row r="212" spans="1:11" ht="12.75" customHeight="1" x14ac:dyDescent="0.25">
      <c r="A212" s="129"/>
      <c r="B212" s="129"/>
      <c r="C212" s="129"/>
      <c r="D212" s="129"/>
      <c r="E212" s="164"/>
      <c r="F212" s="129"/>
      <c r="G212" s="129"/>
      <c r="H212" s="129"/>
      <c r="I212" s="129"/>
      <c r="J212" s="129"/>
      <c r="K212" s="129"/>
    </row>
    <row r="213" spans="1:11" ht="12.75" customHeight="1" x14ac:dyDescent="0.25">
      <c r="A213" s="129"/>
      <c r="B213" s="129"/>
      <c r="C213" s="129"/>
      <c r="D213" s="129"/>
      <c r="E213" s="164"/>
      <c r="F213" s="129"/>
      <c r="G213" s="129"/>
      <c r="H213" s="129"/>
      <c r="I213" s="129"/>
      <c r="J213" s="129"/>
      <c r="K213" s="129"/>
    </row>
    <row r="214" spans="1:11" ht="12.75" customHeight="1" x14ac:dyDescent="0.25">
      <c r="A214" s="129"/>
      <c r="B214" s="129"/>
      <c r="C214" s="129"/>
      <c r="D214" s="129"/>
      <c r="E214" s="164"/>
      <c r="F214" s="129"/>
      <c r="G214" s="129"/>
      <c r="H214" s="129"/>
      <c r="I214" s="129"/>
      <c r="J214" s="129"/>
      <c r="K214" s="129"/>
    </row>
    <row r="215" spans="1:11" ht="12.75" customHeight="1" x14ac:dyDescent="0.25">
      <c r="A215" s="129"/>
      <c r="B215" s="129"/>
      <c r="C215" s="129"/>
      <c r="D215" s="129"/>
      <c r="E215" s="164"/>
      <c r="F215" s="129"/>
      <c r="G215" s="129"/>
      <c r="H215" s="129"/>
      <c r="I215" s="129"/>
      <c r="J215" s="129"/>
      <c r="K215" s="129"/>
    </row>
    <row r="216" spans="1:11" ht="12.75" customHeight="1" x14ac:dyDescent="0.25">
      <c r="A216" s="129"/>
      <c r="B216" s="129"/>
      <c r="C216" s="129"/>
      <c r="D216" s="129"/>
      <c r="E216" s="164"/>
      <c r="F216" s="129"/>
      <c r="G216" s="129"/>
      <c r="H216" s="129"/>
      <c r="I216" s="129"/>
      <c r="J216" s="129"/>
      <c r="K216" s="129"/>
    </row>
    <row r="217" spans="1:11" ht="12.75" customHeight="1" x14ac:dyDescent="0.25">
      <c r="A217" s="129"/>
      <c r="B217" s="129"/>
      <c r="C217" s="129"/>
      <c r="D217" s="129"/>
      <c r="E217" s="164"/>
      <c r="F217" s="129"/>
      <c r="G217" s="129"/>
      <c r="H217" s="129"/>
      <c r="I217" s="129"/>
      <c r="J217" s="129"/>
      <c r="K217" s="129"/>
    </row>
    <row r="218" spans="1:11" ht="12.75" customHeight="1" x14ac:dyDescent="0.25">
      <c r="A218" s="129"/>
      <c r="B218" s="129"/>
      <c r="C218" s="129"/>
      <c r="D218" s="129"/>
      <c r="E218" s="164"/>
      <c r="F218" s="129"/>
      <c r="G218" s="129"/>
      <c r="H218" s="129"/>
      <c r="I218" s="129"/>
      <c r="J218" s="129"/>
      <c r="K218" s="129"/>
    </row>
    <row r="219" spans="1:11" ht="12.75" customHeight="1" x14ac:dyDescent="0.25">
      <c r="A219" s="129"/>
      <c r="B219" s="129"/>
      <c r="C219" s="129"/>
      <c r="D219" s="129"/>
      <c r="E219" s="164"/>
      <c r="F219" s="129"/>
      <c r="G219" s="129"/>
      <c r="H219" s="129"/>
      <c r="I219" s="129"/>
      <c r="J219" s="129"/>
      <c r="K219" s="129"/>
    </row>
    <row r="220" spans="1:11" ht="12.75" customHeight="1" x14ac:dyDescent="0.25">
      <c r="A220" s="129"/>
      <c r="B220" s="129"/>
      <c r="C220" s="129"/>
      <c r="D220" s="129"/>
      <c r="E220" s="164"/>
      <c r="F220" s="129"/>
      <c r="G220" s="129"/>
      <c r="H220" s="129"/>
      <c r="I220" s="129"/>
      <c r="J220" s="129"/>
      <c r="K220" s="129"/>
    </row>
    <row r="221" spans="1:11" ht="12.75" customHeight="1" x14ac:dyDescent="0.25">
      <c r="A221" s="129"/>
      <c r="B221" s="129"/>
      <c r="C221" s="129"/>
      <c r="D221" s="129"/>
      <c r="E221" s="164"/>
      <c r="F221" s="129"/>
      <c r="G221" s="129"/>
      <c r="H221" s="129"/>
      <c r="I221" s="129"/>
      <c r="J221" s="129"/>
      <c r="K221" s="129"/>
    </row>
    <row r="222" spans="1:11" ht="12.75" customHeight="1" x14ac:dyDescent="0.25">
      <c r="A222" s="129"/>
      <c r="B222" s="129"/>
      <c r="C222" s="129"/>
      <c r="D222" s="129"/>
      <c r="E222" s="164"/>
      <c r="F222" s="129"/>
      <c r="G222" s="129"/>
      <c r="H222" s="129"/>
      <c r="I222" s="129"/>
      <c r="J222" s="129"/>
      <c r="K222" s="129"/>
    </row>
    <row r="223" spans="1:11" ht="12.75" customHeight="1" x14ac:dyDescent="0.25">
      <c r="A223" s="129"/>
      <c r="B223" s="129"/>
      <c r="C223" s="129"/>
      <c r="D223" s="129"/>
      <c r="E223" s="164"/>
      <c r="F223" s="129"/>
      <c r="G223" s="129"/>
      <c r="H223" s="129"/>
      <c r="I223" s="129"/>
      <c r="J223" s="129"/>
      <c r="K223" s="129"/>
    </row>
    <row r="224" spans="1:11" ht="12.75" customHeight="1" x14ac:dyDescent="0.25">
      <c r="A224" s="129"/>
      <c r="B224" s="129"/>
      <c r="C224" s="129"/>
      <c r="D224" s="129"/>
      <c r="E224" s="164"/>
      <c r="F224" s="129"/>
      <c r="G224" s="129"/>
      <c r="H224" s="129"/>
      <c r="I224" s="129"/>
      <c r="J224" s="129"/>
      <c r="K224" s="129"/>
    </row>
    <row r="225" spans="1:11" ht="12.75" customHeight="1" x14ac:dyDescent="0.25">
      <c r="A225" s="129"/>
      <c r="B225" s="129"/>
      <c r="C225" s="129"/>
      <c r="D225" s="129"/>
      <c r="E225" s="164"/>
      <c r="F225" s="129"/>
      <c r="G225" s="129"/>
      <c r="H225" s="129"/>
      <c r="I225" s="129"/>
      <c r="J225" s="129"/>
      <c r="K225" s="129"/>
    </row>
    <row r="226" spans="1:11" ht="12.75" customHeight="1" x14ac:dyDescent="0.25">
      <c r="A226" s="129"/>
      <c r="B226" s="129"/>
      <c r="C226" s="129"/>
      <c r="D226" s="129"/>
      <c r="E226" s="164"/>
      <c r="F226" s="129"/>
      <c r="G226" s="129"/>
      <c r="H226" s="129"/>
      <c r="I226" s="129"/>
      <c r="J226" s="129"/>
      <c r="K226" s="129"/>
    </row>
    <row r="227" spans="1:11" ht="12.75" customHeight="1" x14ac:dyDescent="0.25">
      <c r="A227" s="129"/>
      <c r="B227" s="129"/>
      <c r="C227" s="129"/>
      <c r="D227" s="129"/>
      <c r="E227" s="164"/>
      <c r="F227" s="129"/>
      <c r="G227" s="129"/>
      <c r="H227" s="129"/>
      <c r="I227" s="129"/>
      <c r="J227" s="129"/>
      <c r="K227" s="129"/>
    </row>
    <row r="228" spans="1:11" ht="12.75" customHeight="1" x14ac:dyDescent="0.25">
      <c r="A228" s="129"/>
      <c r="B228" s="129"/>
      <c r="C228" s="129"/>
      <c r="D228" s="129"/>
      <c r="E228" s="164"/>
      <c r="F228" s="129"/>
      <c r="G228" s="129"/>
      <c r="H228" s="129"/>
      <c r="I228" s="129"/>
      <c r="J228" s="129"/>
      <c r="K228" s="129"/>
    </row>
    <row r="229" spans="1:11" ht="12.75" customHeight="1" x14ac:dyDescent="0.25">
      <c r="A229" s="129"/>
      <c r="B229" s="129"/>
      <c r="C229" s="129"/>
      <c r="D229" s="129"/>
      <c r="E229" s="164"/>
      <c r="F229" s="129"/>
      <c r="G229" s="129"/>
      <c r="H229" s="129"/>
      <c r="I229" s="129"/>
      <c r="J229" s="129"/>
      <c r="K229" s="129"/>
    </row>
    <row r="230" spans="1:11" ht="12.75" customHeight="1" x14ac:dyDescent="0.25">
      <c r="A230" s="129"/>
      <c r="B230" s="129"/>
      <c r="C230" s="129"/>
      <c r="D230" s="129"/>
      <c r="E230" s="164"/>
      <c r="F230" s="129"/>
      <c r="G230" s="129"/>
      <c r="H230" s="129"/>
      <c r="I230" s="129"/>
      <c r="J230" s="129"/>
      <c r="K230" s="129"/>
    </row>
    <row r="231" spans="1:11" ht="12.75" customHeight="1" x14ac:dyDescent="0.25">
      <c r="A231" s="129"/>
      <c r="B231" s="129"/>
      <c r="C231" s="129"/>
      <c r="D231" s="129"/>
      <c r="E231" s="164"/>
      <c r="F231" s="129"/>
      <c r="G231" s="129"/>
      <c r="H231" s="129"/>
      <c r="I231" s="129"/>
      <c r="J231" s="129"/>
      <c r="K231" s="129"/>
    </row>
    <row r="232" spans="1:11" ht="12.75" customHeight="1" x14ac:dyDescent="0.25">
      <c r="A232" s="129"/>
      <c r="B232" s="129"/>
      <c r="C232" s="129"/>
      <c r="D232" s="129"/>
      <c r="E232" s="164"/>
      <c r="F232" s="129"/>
      <c r="G232" s="129"/>
      <c r="H232" s="129"/>
      <c r="I232" s="129"/>
      <c r="J232" s="129"/>
      <c r="K232" s="129"/>
    </row>
    <row r="233" spans="1:11" ht="12.75" customHeight="1" x14ac:dyDescent="0.25">
      <c r="A233" s="129"/>
      <c r="B233" s="129"/>
      <c r="C233" s="129"/>
      <c r="D233" s="129"/>
      <c r="E233" s="164"/>
      <c r="F233" s="129"/>
      <c r="G233" s="129"/>
      <c r="H233" s="129"/>
      <c r="I233" s="129"/>
      <c r="J233" s="129"/>
      <c r="K233" s="129"/>
    </row>
    <row r="234" spans="1:11" ht="12.75" customHeight="1" x14ac:dyDescent="0.25">
      <c r="A234" s="129"/>
      <c r="B234" s="129"/>
      <c r="C234" s="129"/>
      <c r="D234" s="129"/>
      <c r="E234" s="164"/>
      <c r="F234" s="129"/>
      <c r="G234" s="129"/>
      <c r="H234" s="129"/>
      <c r="I234" s="129"/>
      <c r="J234" s="129"/>
      <c r="K234" s="129"/>
    </row>
    <row r="235" spans="1:11" ht="12.75" customHeight="1" x14ac:dyDescent="0.25">
      <c r="A235" s="129"/>
      <c r="B235" s="129"/>
      <c r="C235" s="129"/>
      <c r="D235" s="129"/>
      <c r="E235" s="164"/>
      <c r="F235" s="129"/>
      <c r="G235" s="129"/>
      <c r="H235" s="129"/>
      <c r="I235" s="129"/>
      <c r="J235" s="129"/>
      <c r="K235" s="129"/>
    </row>
    <row r="236" spans="1:11" ht="12.75" customHeight="1" x14ac:dyDescent="0.25">
      <c r="A236" s="129"/>
      <c r="B236" s="129"/>
      <c r="C236" s="129"/>
      <c r="D236" s="129"/>
      <c r="E236" s="164"/>
      <c r="F236" s="129"/>
      <c r="G236" s="129"/>
      <c r="H236" s="129"/>
      <c r="I236" s="129"/>
      <c r="J236" s="129"/>
      <c r="K236" s="129"/>
    </row>
    <row r="237" spans="1:11" ht="12.75" customHeight="1" x14ac:dyDescent="0.25">
      <c r="A237" s="129"/>
      <c r="B237" s="129"/>
      <c r="C237" s="129"/>
      <c r="D237" s="129"/>
      <c r="E237" s="164"/>
      <c r="F237" s="129"/>
      <c r="G237" s="129"/>
      <c r="H237" s="129"/>
      <c r="I237" s="129"/>
      <c r="J237" s="129"/>
      <c r="K237" s="129"/>
    </row>
    <row r="238" spans="1:11" ht="12.75" customHeight="1" x14ac:dyDescent="0.25">
      <c r="A238" s="129"/>
      <c r="B238" s="129"/>
      <c r="C238" s="129"/>
      <c r="D238" s="129"/>
      <c r="E238" s="164"/>
      <c r="F238" s="129"/>
      <c r="G238" s="129"/>
      <c r="H238" s="129"/>
      <c r="I238" s="129"/>
      <c r="J238" s="129"/>
      <c r="K238" s="129"/>
    </row>
    <row r="239" spans="1:11" ht="12.75" customHeight="1" x14ac:dyDescent="0.25">
      <c r="A239" s="129"/>
      <c r="B239" s="129"/>
      <c r="C239" s="129"/>
      <c r="D239" s="129"/>
      <c r="E239" s="164"/>
      <c r="F239" s="129"/>
      <c r="G239" s="129"/>
      <c r="H239" s="129"/>
      <c r="I239" s="129"/>
      <c r="J239" s="129"/>
      <c r="K239" s="129"/>
    </row>
    <row r="240" spans="1:11" ht="12.75" customHeight="1" x14ac:dyDescent="0.25">
      <c r="A240" s="129"/>
      <c r="B240" s="129"/>
      <c r="C240" s="129"/>
      <c r="D240" s="129"/>
      <c r="E240" s="164"/>
      <c r="F240" s="129"/>
      <c r="G240" s="129"/>
      <c r="H240" s="129"/>
      <c r="I240" s="129"/>
      <c r="J240" s="129"/>
      <c r="K240" s="129"/>
    </row>
    <row r="241" spans="1:11" ht="12.75" customHeight="1" x14ac:dyDescent="0.25">
      <c r="A241" s="129"/>
      <c r="B241" s="129"/>
      <c r="C241" s="129"/>
      <c r="D241" s="129"/>
      <c r="E241" s="164"/>
      <c r="F241" s="129"/>
      <c r="G241" s="129"/>
      <c r="H241" s="129"/>
      <c r="I241" s="129"/>
      <c r="J241" s="129"/>
      <c r="K241" s="129"/>
    </row>
    <row r="242" spans="1:11" ht="12.75" customHeight="1" x14ac:dyDescent="0.25">
      <c r="A242" s="129"/>
      <c r="B242" s="129"/>
      <c r="C242" s="129"/>
      <c r="D242" s="129"/>
      <c r="E242" s="164"/>
      <c r="F242" s="129"/>
      <c r="G242" s="129"/>
      <c r="H242" s="129"/>
      <c r="I242" s="129"/>
      <c r="J242" s="129"/>
      <c r="K242" s="129"/>
    </row>
    <row r="243" spans="1:11" ht="12.75" customHeight="1" x14ac:dyDescent="0.25">
      <c r="A243" s="129"/>
      <c r="B243" s="129"/>
      <c r="C243" s="129"/>
      <c r="D243" s="129"/>
      <c r="E243" s="164"/>
      <c r="F243" s="129"/>
      <c r="G243" s="129"/>
      <c r="H243" s="129"/>
      <c r="I243" s="129"/>
      <c r="J243" s="129"/>
      <c r="K243" s="129"/>
    </row>
    <row r="244" spans="1:11" ht="12.75" customHeight="1" x14ac:dyDescent="0.25">
      <c r="A244" s="129"/>
      <c r="B244" s="129"/>
      <c r="C244" s="129"/>
      <c r="D244" s="129"/>
      <c r="E244" s="164"/>
      <c r="F244" s="129"/>
      <c r="G244" s="129"/>
      <c r="H244" s="129"/>
      <c r="I244" s="129"/>
      <c r="J244" s="129"/>
      <c r="K244" s="129"/>
    </row>
    <row r="245" spans="1:11" ht="12.75" customHeight="1" x14ac:dyDescent="0.25">
      <c r="A245" s="129"/>
      <c r="B245" s="129"/>
      <c r="C245" s="129"/>
      <c r="D245" s="129"/>
      <c r="E245" s="164"/>
      <c r="F245" s="129"/>
      <c r="G245" s="129"/>
      <c r="H245" s="129"/>
      <c r="I245" s="129"/>
      <c r="J245" s="129"/>
      <c r="K245" s="129"/>
    </row>
    <row r="246" spans="1:11" ht="12.75" customHeight="1" x14ac:dyDescent="0.25">
      <c r="A246" s="129"/>
      <c r="B246" s="129"/>
      <c r="C246" s="129"/>
      <c r="D246" s="129"/>
      <c r="E246" s="164"/>
      <c r="F246" s="129"/>
      <c r="G246" s="129"/>
      <c r="H246" s="129"/>
      <c r="I246" s="129"/>
      <c r="J246" s="129"/>
      <c r="K246" s="129"/>
    </row>
    <row r="247" spans="1:11" ht="12.75" customHeight="1" x14ac:dyDescent="0.25">
      <c r="A247" s="129"/>
      <c r="B247" s="129"/>
      <c r="C247" s="129"/>
      <c r="D247" s="129"/>
      <c r="E247" s="164"/>
      <c r="F247" s="129"/>
      <c r="G247" s="129"/>
      <c r="H247" s="129"/>
      <c r="I247" s="129"/>
      <c r="J247" s="129"/>
      <c r="K247" s="129"/>
    </row>
    <row r="248" spans="1:11" ht="12.75" customHeight="1" x14ac:dyDescent="0.25">
      <c r="A248" s="129"/>
      <c r="B248" s="129"/>
      <c r="C248" s="129"/>
      <c r="D248" s="129"/>
      <c r="E248" s="164"/>
      <c r="F248" s="129"/>
      <c r="G248" s="129"/>
      <c r="H248" s="129"/>
      <c r="I248" s="129"/>
      <c r="J248" s="129"/>
      <c r="K248" s="129"/>
    </row>
    <row r="249" spans="1:11" ht="12.75" customHeight="1" x14ac:dyDescent="0.25">
      <c r="A249" s="129"/>
      <c r="B249" s="129"/>
      <c r="C249" s="129"/>
      <c r="D249" s="129"/>
      <c r="E249" s="164"/>
      <c r="F249" s="129"/>
      <c r="G249" s="129"/>
      <c r="H249" s="129"/>
      <c r="I249" s="129"/>
      <c r="J249" s="129"/>
      <c r="K249" s="129"/>
    </row>
    <row r="250" spans="1:11" ht="12.75" customHeight="1" x14ac:dyDescent="0.25">
      <c r="A250" s="129"/>
      <c r="B250" s="129"/>
      <c r="C250" s="129"/>
      <c r="D250" s="129"/>
      <c r="E250" s="164"/>
      <c r="F250" s="129"/>
      <c r="G250" s="129"/>
      <c r="H250" s="129"/>
      <c r="I250" s="129"/>
      <c r="J250" s="129"/>
      <c r="K250" s="129"/>
    </row>
    <row r="251" spans="1:11" ht="12.75" customHeight="1" x14ac:dyDescent="0.25">
      <c r="A251" s="129"/>
      <c r="B251" s="129"/>
      <c r="C251" s="129"/>
      <c r="D251" s="129"/>
      <c r="E251" s="164"/>
      <c r="F251" s="129"/>
      <c r="G251" s="129"/>
      <c r="H251" s="129"/>
      <c r="I251" s="129"/>
      <c r="J251" s="129"/>
      <c r="K251" s="129"/>
    </row>
    <row r="252" spans="1:11" ht="12.75" customHeight="1" x14ac:dyDescent="0.25">
      <c r="A252" s="129"/>
      <c r="B252" s="129"/>
      <c r="C252" s="129"/>
      <c r="D252" s="129"/>
      <c r="E252" s="164"/>
      <c r="F252" s="129"/>
      <c r="G252" s="129"/>
      <c r="H252" s="129"/>
      <c r="I252" s="129"/>
      <c r="J252" s="129"/>
      <c r="K252" s="129"/>
    </row>
    <row r="253" spans="1:11" ht="12.75" customHeight="1" x14ac:dyDescent="0.25">
      <c r="A253" s="129"/>
      <c r="B253" s="129"/>
      <c r="C253" s="129"/>
      <c r="D253" s="129"/>
      <c r="E253" s="164"/>
      <c r="F253" s="129"/>
      <c r="G253" s="129"/>
      <c r="H253" s="129"/>
      <c r="I253" s="129"/>
      <c r="J253" s="129"/>
      <c r="K253" s="129"/>
    </row>
    <row r="254" spans="1:11" ht="12.75" customHeight="1" x14ac:dyDescent="0.25">
      <c r="A254" s="129"/>
      <c r="B254" s="129"/>
      <c r="C254" s="129"/>
      <c r="D254" s="129"/>
      <c r="E254" s="164"/>
      <c r="F254" s="129"/>
      <c r="G254" s="129"/>
      <c r="H254" s="129"/>
      <c r="I254" s="129"/>
      <c r="J254" s="129"/>
      <c r="K254" s="129"/>
    </row>
    <row r="255" spans="1:11" ht="12.75" customHeight="1" x14ac:dyDescent="0.25">
      <c r="A255" s="129"/>
      <c r="B255" s="129"/>
      <c r="C255" s="129"/>
      <c r="D255" s="129"/>
      <c r="E255" s="164"/>
      <c r="F255" s="129"/>
      <c r="G255" s="129"/>
      <c r="H255" s="129"/>
      <c r="I255" s="129"/>
      <c r="J255" s="129"/>
      <c r="K255" s="129"/>
    </row>
    <row r="256" spans="1:11" ht="12.75" customHeight="1" x14ac:dyDescent="0.25">
      <c r="A256" s="129"/>
      <c r="B256" s="129"/>
      <c r="C256" s="129"/>
      <c r="D256" s="129"/>
      <c r="E256" s="164"/>
      <c r="F256" s="129"/>
      <c r="G256" s="129"/>
      <c r="H256" s="129"/>
      <c r="I256" s="129"/>
      <c r="J256" s="129"/>
      <c r="K256" s="129"/>
    </row>
    <row r="257" spans="1:11" ht="12.75" customHeight="1" x14ac:dyDescent="0.25">
      <c r="A257" s="129"/>
      <c r="B257" s="129"/>
      <c r="C257" s="129"/>
      <c r="D257" s="129"/>
      <c r="E257" s="164"/>
      <c r="F257" s="129"/>
      <c r="G257" s="129"/>
      <c r="H257" s="129"/>
      <c r="I257" s="129"/>
      <c r="J257" s="129"/>
      <c r="K257" s="129"/>
    </row>
    <row r="258" spans="1:11" ht="12.75" customHeight="1" x14ac:dyDescent="0.25">
      <c r="A258" s="129"/>
      <c r="B258" s="129"/>
      <c r="C258" s="129"/>
      <c r="D258" s="129"/>
      <c r="E258" s="164"/>
      <c r="F258" s="129"/>
      <c r="G258" s="129"/>
      <c r="H258" s="129"/>
      <c r="I258" s="129"/>
      <c r="J258" s="129"/>
      <c r="K258" s="129"/>
    </row>
    <row r="259" spans="1:11" ht="12.75" customHeight="1" x14ac:dyDescent="0.25">
      <c r="A259" s="129"/>
      <c r="B259" s="129"/>
      <c r="C259" s="129"/>
      <c r="D259" s="129"/>
      <c r="E259" s="164"/>
      <c r="F259" s="129"/>
      <c r="G259" s="129"/>
      <c r="H259" s="129"/>
      <c r="I259" s="129"/>
      <c r="J259" s="129"/>
      <c r="K259" s="129"/>
    </row>
    <row r="260" spans="1:11" ht="12.75" customHeight="1" x14ac:dyDescent="0.25">
      <c r="A260" s="129"/>
      <c r="B260" s="129"/>
      <c r="C260" s="129"/>
      <c r="D260" s="129"/>
      <c r="E260" s="164"/>
      <c r="F260" s="129"/>
      <c r="G260" s="129"/>
      <c r="H260" s="129"/>
      <c r="I260" s="129"/>
      <c r="J260" s="129"/>
      <c r="K260" s="129"/>
    </row>
    <row r="261" spans="1:11" ht="12.75" customHeight="1" x14ac:dyDescent="0.25">
      <c r="A261" s="129"/>
      <c r="B261" s="129"/>
      <c r="C261" s="129"/>
      <c r="D261" s="129"/>
      <c r="E261" s="164"/>
      <c r="F261" s="129"/>
      <c r="G261" s="129"/>
      <c r="H261" s="129"/>
      <c r="I261" s="129"/>
      <c r="J261" s="129"/>
      <c r="K261" s="129"/>
    </row>
    <row r="262" spans="1:11" ht="12.75" customHeight="1" x14ac:dyDescent="0.25">
      <c r="A262" s="129"/>
      <c r="B262" s="129"/>
      <c r="C262" s="129"/>
      <c r="D262" s="129"/>
      <c r="E262" s="164"/>
      <c r="F262" s="129"/>
      <c r="G262" s="129"/>
      <c r="H262" s="129"/>
      <c r="I262" s="129"/>
      <c r="J262" s="129"/>
      <c r="K262" s="129"/>
    </row>
    <row r="263" spans="1:11" ht="12.75" customHeight="1" x14ac:dyDescent="0.25">
      <c r="A263" s="129"/>
      <c r="B263" s="129"/>
      <c r="C263" s="129"/>
      <c r="D263" s="129"/>
      <c r="E263" s="164"/>
      <c r="F263" s="129"/>
      <c r="G263" s="129"/>
      <c r="H263" s="129"/>
      <c r="I263" s="129"/>
      <c r="J263" s="129"/>
      <c r="K263" s="129"/>
    </row>
    <row r="264" spans="1:11" ht="12.75" customHeight="1" x14ac:dyDescent="0.25">
      <c r="A264" s="129"/>
      <c r="B264" s="129"/>
      <c r="C264" s="129"/>
      <c r="D264" s="129"/>
      <c r="E264" s="164"/>
      <c r="F264" s="129"/>
      <c r="G264" s="129"/>
      <c r="H264" s="129"/>
      <c r="I264" s="129"/>
      <c r="J264" s="129"/>
      <c r="K264" s="129"/>
    </row>
    <row r="265" spans="1:11" ht="12.75" customHeight="1" x14ac:dyDescent="0.25">
      <c r="A265" s="129"/>
      <c r="B265" s="129"/>
      <c r="C265" s="129"/>
      <c r="D265" s="129"/>
      <c r="E265" s="164"/>
      <c r="F265" s="129"/>
      <c r="G265" s="129"/>
      <c r="H265" s="129"/>
      <c r="I265" s="129"/>
      <c r="J265" s="129"/>
      <c r="K265" s="129"/>
    </row>
    <row r="266" spans="1:11" ht="12.75" customHeight="1" x14ac:dyDescent="0.25">
      <c r="A266" s="129"/>
      <c r="B266" s="129"/>
      <c r="C266" s="129"/>
      <c r="D266" s="129"/>
      <c r="E266" s="164"/>
      <c r="F266" s="129"/>
      <c r="G266" s="129"/>
      <c r="H266" s="129"/>
      <c r="I266" s="129"/>
      <c r="J266" s="129"/>
      <c r="K266" s="129"/>
    </row>
    <row r="267" spans="1:11" ht="12.75" customHeight="1" x14ac:dyDescent="0.25">
      <c r="A267" s="129"/>
      <c r="B267" s="129"/>
      <c r="C267" s="129"/>
      <c r="D267" s="129"/>
      <c r="E267" s="164"/>
      <c r="F267" s="129"/>
      <c r="G267" s="129"/>
      <c r="H267" s="129"/>
      <c r="I267" s="129"/>
      <c r="J267" s="129"/>
      <c r="K267" s="129"/>
    </row>
    <row r="268" spans="1:11" ht="12.75" customHeight="1" x14ac:dyDescent="0.25">
      <c r="A268" s="129"/>
      <c r="B268" s="129"/>
      <c r="C268" s="129"/>
      <c r="D268" s="129"/>
      <c r="E268" s="164"/>
      <c r="F268" s="129"/>
      <c r="G268" s="129"/>
      <c r="H268" s="129"/>
      <c r="I268" s="129"/>
      <c r="J268" s="129"/>
      <c r="K268" s="129"/>
    </row>
    <row r="269" spans="1:11" ht="12.75" customHeight="1" x14ac:dyDescent="0.25">
      <c r="A269" s="129"/>
      <c r="B269" s="129"/>
      <c r="C269" s="129"/>
      <c r="D269" s="129"/>
      <c r="E269" s="164"/>
      <c r="F269" s="129"/>
      <c r="G269" s="129"/>
      <c r="H269" s="129"/>
      <c r="I269" s="129"/>
      <c r="J269" s="129"/>
      <c r="K269" s="129"/>
    </row>
    <row r="270" spans="1:11" ht="12.75" customHeight="1" x14ac:dyDescent="0.25">
      <c r="A270" s="129"/>
      <c r="B270" s="129"/>
      <c r="C270" s="129"/>
      <c r="D270" s="129"/>
      <c r="E270" s="164"/>
      <c r="F270" s="129"/>
      <c r="G270" s="129"/>
      <c r="H270" s="129"/>
      <c r="I270" s="129"/>
      <c r="J270" s="129"/>
      <c r="K270" s="129"/>
    </row>
    <row r="271" spans="1:11" ht="12.75" customHeight="1" x14ac:dyDescent="0.25">
      <c r="A271" s="129"/>
      <c r="B271" s="129"/>
      <c r="C271" s="129"/>
      <c r="D271" s="129"/>
      <c r="E271" s="164"/>
      <c r="F271" s="129"/>
      <c r="G271" s="129"/>
      <c r="H271" s="129"/>
      <c r="I271" s="129"/>
      <c r="J271" s="129"/>
      <c r="K271" s="129"/>
    </row>
    <row r="272" spans="1:11" ht="12.75" customHeight="1" x14ac:dyDescent="0.25">
      <c r="A272" s="129"/>
      <c r="B272" s="129"/>
      <c r="C272" s="129"/>
      <c r="D272" s="129"/>
      <c r="E272" s="164"/>
      <c r="F272" s="129"/>
      <c r="G272" s="129"/>
      <c r="H272" s="129"/>
      <c r="I272" s="129"/>
      <c r="J272" s="129"/>
      <c r="K272" s="129"/>
    </row>
    <row r="273" spans="1:11" ht="12.75" customHeight="1" x14ac:dyDescent="0.25">
      <c r="A273" s="129"/>
      <c r="B273" s="129"/>
      <c r="C273" s="129"/>
      <c r="D273" s="129"/>
      <c r="E273" s="164"/>
      <c r="F273" s="129"/>
      <c r="G273" s="129"/>
      <c r="H273" s="129"/>
      <c r="I273" s="129"/>
      <c r="J273" s="129"/>
      <c r="K273" s="129"/>
    </row>
    <row r="274" spans="1:11" ht="12.75" customHeight="1" x14ac:dyDescent="0.25">
      <c r="A274" s="129"/>
      <c r="B274" s="129"/>
      <c r="C274" s="129"/>
      <c r="D274" s="129"/>
      <c r="E274" s="164"/>
      <c r="F274" s="129"/>
      <c r="G274" s="129"/>
      <c r="H274" s="129"/>
      <c r="I274" s="129"/>
      <c r="J274" s="129"/>
      <c r="K274" s="129"/>
    </row>
    <row r="275" spans="1:11" ht="12.75" customHeight="1" x14ac:dyDescent="0.25">
      <c r="A275" s="129"/>
      <c r="B275" s="129"/>
      <c r="C275" s="129"/>
      <c r="D275" s="129"/>
      <c r="E275" s="164"/>
      <c r="F275" s="129"/>
      <c r="G275" s="129"/>
      <c r="H275" s="129"/>
      <c r="I275" s="129"/>
      <c r="J275" s="129"/>
      <c r="K275" s="129"/>
    </row>
    <row r="276" spans="1:11" ht="12.75" customHeight="1" x14ac:dyDescent="0.25">
      <c r="A276" s="129"/>
      <c r="B276" s="129"/>
      <c r="C276" s="129"/>
      <c r="D276" s="129"/>
      <c r="E276" s="164"/>
      <c r="F276" s="129"/>
      <c r="G276" s="129"/>
      <c r="H276" s="129"/>
      <c r="I276" s="129"/>
      <c r="J276" s="129"/>
      <c r="K276" s="129"/>
    </row>
    <row r="277" spans="1:11" ht="12.75" customHeight="1" x14ac:dyDescent="0.25">
      <c r="A277" s="129"/>
      <c r="B277" s="129"/>
      <c r="C277" s="129"/>
      <c r="D277" s="129"/>
      <c r="E277" s="164"/>
      <c r="F277" s="129"/>
      <c r="G277" s="129"/>
      <c r="H277" s="129"/>
      <c r="I277" s="129"/>
      <c r="J277" s="129"/>
      <c r="K277" s="129"/>
    </row>
    <row r="278" spans="1:11" ht="12.75" customHeight="1" x14ac:dyDescent="0.25">
      <c r="A278" s="129"/>
      <c r="B278" s="129"/>
      <c r="C278" s="129"/>
      <c r="D278" s="129"/>
      <c r="E278" s="164"/>
      <c r="F278" s="129"/>
      <c r="G278" s="129"/>
      <c r="H278" s="129"/>
      <c r="I278" s="129"/>
      <c r="J278" s="129"/>
      <c r="K278" s="129"/>
    </row>
    <row r="279" spans="1:11" ht="12.75" customHeight="1" x14ac:dyDescent="0.25">
      <c r="A279" s="129"/>
      <c r="B279" s="129"/>
      <c r="C279" s="129"/>
      <c r="D279" s="129"/>
      <c r="E279" s="164"/>
      <c r="F279" s="129"/>
      <c r="G279" s="129"/>
      <c r="H279" s="129"/>
      <c r="I279" s="129"/>
      <c r="J279" s="129"/>
      <c r="K279" s="129"/>
    </row>
    <row r="280" spans="1:11" ht="12.75" customHeight="1" x14ac:dyDescent="0.25">
      <c r="A280" s="129"/>
      <c r="B280" s="129"/>
      <c r="C280" s="129"/>
      <c r="D280" s="129"/>
      <c r="E280" s="164"/>
      <c r="F280" s="129"/>
      <c r="G280" s="129"/>
      <c r="H280" s="129"/>
      <c r="I280" s="129"/>
      <c r="J280" s="129"/>
      <c r="K280" s="129"/>
    </row>
    <row r="281" spans="1:11" ht="12.75" customHeight="1" x14ac:dyDescent="0.25">
      <c r="A281" s="129"/>
      <c r="B281" s="129"/>
      <c r="C281" s="129"/>
      <c r="D281" s="129"/>
      <c r="E281" s="164"/>
      <c r="F281" s="129"/>
      <c r="G281" s="129"/>
      <c r="H281" s="129"/>
      <c r="I281" s="129"/>
      <c r="J281" s="129"/>
      <c r="K281" s="129"/>
    </row>
    <row r="282" spans="1:11" ht="12.75" customHeight="1" x14ac:dyDescent="0.25">
      <c r="A282" s="129"/>
      <c r="B282" s="129"/>
      <c r="C282" s="129"/>
      <c r="D282" s="129"/>
      <c r="E282" s="164"/>
      <c r="F282" s="129"/>
      <c r="G282" s="129"/>
      <c r="H282" s="129"/>
      <c r="I282" s="129"/>
      <c r="J282" s="129"/>
      <c r="K282" s="129"/>
    </row>
    <row r="283" spans="1:11" ht="12.75" customHeight="1" x14ac:dyDescent="0.25">
      <c r="A283" s="129"/>
      <c r="B283" s="129"/>
      <c r="C283" s="129"/>
      <c r="D283" s="129"/>
      <c r="E283" s="164"/>
      <c r="F283" s="129"/>
      <c r="G283" s="129"/>
      <c r="H283" s="129"/>
      <c r="I283" s="129"/>
      <c r="J283" s="129"/>
      <c r="K283" s="129"/>
    </row>
    <row r="284" spans="1:11" ht="12.75" customHeight="1" x14ac:dyDescent="0.25">
      <c r="A284" s="129"/>
      <c r="B284" s="129"/>
      <c r="C284" s="129"/>
      <c r="D284" s="129"/>
      <c r="E284" s="164"/>
      <c r="F284" s="129"/>
      <c r="G284" s="129"/>
      <c r="H284" s="129"/>
      <c r="I284" s="129"/>
      <c r="J284" s="129"/>
      <c r="K284" s="129"/>
    </row>
    <row r="285" spans="1:11" ht="12.75" customHeight="1" x14ac:dyDescent="0.25">
      <c r="A285" s="129"/>
      <c r="B285" s="129"/>
      <c r="C285" s="129"/>
      <c r="D285" s="129"/>
      <c r="E285" s="164"/>
      <c r="F285" s="129"/>
      <c r="G285" s="129"/>
      <c r="H285" s="129"/>
      <c r="I285" s="129"/>
      <c r="J285" s="129"/>
      <c r="K285" s="129"/>
    </row>
    <row r="286" spans="1:11" ht="12.75" customHeight="1" x14ac:dyDescent="0.25">
      <c r="A286" s="129"/>
      <c r="B286" s="129"/>
      <c r="C286" s="129"/>
      <c r="D286" s="129"/>
      <c r="E286" s="164"/>
      <c r="F286" s="129"/>
      <c r="G286" s="129"/>
      <c r="H286" s="129"/>
      <c r="I286" s="129"/>
      <c r="J286" s="129"/>
      <c r="K286" s="129"/>
    </row>
    <row r="287" spans="1:11" ht="12.75" customHeight="1" x14ac:dyDescent="0.25">
      <c r="A287" s="129"/>
      <c r="B287" s="129"/>
      <c r="C287" s="129"/>
      <c r="D287" s="129"/>
      <c r="E287" s="164"/>
      <c r="F287" s="129"/>
      <c r="G287" s="129"/>
      <c r="H287" s="129"/>
      <c r="I287" s="129"/>
      <c r="J287" s="129"/>
      <c r="K287" s="129"/>
    </row>
    <row r="288" spans="1:11" ht="12.75" customHeight="1" x14ac:dyDescent="0.25">
      <c r="A288" s="129"/>
      <c r="B288" s="129"/>
      <c r="C288" s="129"/>
      <c r="D288" s="129"/>
      <c r="E288" s="164"/>
      <c r="F288" s="129"/>
      <c r="G288" s="129"/>
      <c r="H288" s="129"/>
      <c r="I288" s="129"/>
      <c r="J288" s="129"/>
      <c r="K288" s="129"/>
    </row>
    <row r="289" spans="1:11" ht="12.75" customHeight="1" x14ac:dyDescent="0.25">
      <c r="A289" s="129"/>
      <c r="B289" s="129"/>
      <c r="C289" s="129"/>
      <c r="D289" s="129"/>
      <c r="E289" s="164"/>
      <c r="F289" s="129"/>
      <c r="G289" s="129"/>
      <c r="H289" s="129"/>
      <c r="I289" s="129"/>
      <c r="J289" s="129"/>
      <c r="K289" s="129"/>
    </row>
    <row r="290" spans="1:11" ht="12.75" customHeight="1" x14ac:dyDescent="0.25">
      <c r="A290" s="129"/>
      <c r="B290" s="129"/>
      <c r="C290" s="129"/>
      <c r="D290" s="129"/>
      <c r="E290" s="164"/>
      <c r="F290" s="129"/>
      <c r="G290" s="129"/>
      <c r="H290" s="129"/>
      <c r="I290" s="129"/>
      <c r="J290" s="129"/>
      <c r="K290" s="129"/>
    </row>
    <row r="291" spans="1:11" ht="12.75" customHeight="1" x14ac:dyDescent="0.25">
      <c r="A291" s="129"/>
      <c r="B291" s="129"/>
      <c r="C291" s="129"/>
      <c r="D291" s="129"/>
      <c r="E291" s="164"/>
      <c r="F291" s="129"/>
      <c r="G291" s="129"/>
      <c r="H291" s="129"/>
      <c r="I291" s="129"/>
      <c r="J291" s="129"/>
      <c r="K291" s="129"/>
    </row>
    <row r="292" spans="1:11" ht="12.75" customHeight="1" x14ac:dyDescent="0.25">
      <c r="A292" s="129"/>
      <c r="B292" s="129"/>
      <c r="C292" s="129"/>
      <c r="D292" s="129"/>
      <c r="E292" s="164"/>
      <c r="F292" s="129"/>
      <c r="G292" s="129"/>
      <c r="H292" s="129"/>
      <c r="I292" s="129"/>
      <c r="J292" s="129"/>
      <c r="K292" s="129"/>
    </row>
    <row r="293" spans="1:11" ht="12.75" customHeight="1" x14ac:dyDescent="0.25">
      <c r="A293" s="129"/>
      <c r="B293" s="129"/>
      <c r="C293" s="129"/>
      <c r="D293" s="129"/>
      <c r="E293" s="164"/>
      <c r="F293" s="129"/>
      <c r="G293" s="129"/>
      <c r="H293" s="129"/>
      <c r="I293" s="129"/>
      <c r="J293" s="129"/>
      <c r="K293" s="129"/>
    </row>
    <row r="294" spans="1:11" ht="12.75" customHeight="1" x14ac:dyDescent="0.25">
      <c r="A294" s="129"/>
      <c r="B294" s="129"/>
      <c r="C294" s="129"/>
      <c r="D294" s="129"/>
      <c r="E294" s="164"/>
      <c r="F294" s="129"/>
      <c r="G294" s="129"/>
      <c r="H294" s="129"/>
      <c r="I294" s="129"/>
      <c r="J294" s="129"/>
      <c r="K294" s="129"/>
    </row>
    <row r="295" spans="1:11" ht="12.75" customHeight="1" x14ac:dyDescent="0.25">
      <c r="A295" s="129"/>
      <c r="B295" s="129"/>
      <c r="C295" s="129"/>
      <c r="D295" s="129"/>
      <c r="E295" s="164"/>
      <c r="F295" s="129"/>
      <c r="G295" s="129"/>
      <c r="H295" s="129"/>
      <c r="I295" s="129"/>
      <c r="J295" s="129"/>
      <c r="K295" s="129"/>
    </row>
    <row r="296" spans="1:11" ht="12.75" customHeight="1" x14ac:dyDescent="0.25">
      <c r="A296" s="129"/>
      <c r="B296" s="129"/>
      <c r="C296" s="129"/>
      <c r="D296" s="129"/>
      <c r="E296" s="164"/>
      <c r="F296" s="129"/>
      <c r="G296" s="129"/>
      <c r="H296" s="129"/>
      <c r="I296" s="129"/>
      <c r="J296" s="129"/>
      <c r="K296" s="129"/>
    </row>
    <row r="297" spans="1:11" ht="12.75" customHeight="1" x14ac:dyDescent="0.25">
      <c r="A297" s="129"/>
      <c r="B297" s="129"/>
      <c r="C297" s="129"/>
      <c r="D297" s="129"/>
      <c r="E297" s="164"/>
      <c r="F297" s="129"/>
      <c r="G297" s="129"/>
      <c r="H297" s="129"/>
      <c r="I297" s="129"/>
      <c r="J297" s="129"/>
      <c r="K297" s="129"/>
    </row>
    <row r="298" spans="1:11" ht="12.75" customHeight="1" x14ac:dyDescent="0.25">
      <c r="A298" s="129"/>
      <c r="B298" s="129"/>
      <c r="C298" s="129"/>
      <c r="D298" s="129"/>
      <c r="E298" s="164"/>
      <c r="F298" s="129"/>
      <c r="G298" s="129"/>
      <c r="H298" s="129"/>
      <c r="I298" s="129"/>
      <c r="J298" s="129"/>
      <c r="K298" s="129"/>
    </row>
    <row r="299" spans="1:11" ht="12.75" customHeight="1" x14ac:dyDescent="0.25">
      <c r="A299" s="129"/>
      <c r="B299" s="129"/>
      <c r="C299" s="129"/>
      <c r="D299" s="129"/>
      <c r="E299" s="164"/>
      <c r="F299" s="129"/>
      <c r="G299" s="129"/>
      <c r="H299" s="129"/>
      <c r="I299" s="129"/>
      <c r="J299" s="129"/>
      <c r="K299" s="129"/>
    </row>
    <row r="300" spans="1:11" ht="12.75" customHeight="1" x14ac:dyDescent="0.25">
      <c r="A300" s="129"/>
      <c r="B300" s="129"/>
      <c r="C300" s="129"/>
      <c r="D300" s="129"/>
      <c r="E300" s="164"/>
      <c r="F300" s="129"/>
      <c r="G300" s="129"/>
      <c r="H300" s="129"/>
      <c r="I300" s="129"/>
      <c r="J300" s="129"/>
      <c r="K300" s="129"/>
    </row>
    <row r="301" spans="1:11" ht="12.75" customHeight="1" x14ac:dyDescent="0.25">
      <c r="A301" s="129"/>
      <c r="B301" s="129"/>
      <c r="C301" s="129"/>
      <c r="D301" s="129"/>
      <c r="E301" s="164"/>
      <c r="F301" s="129"/>
      <c r="G301" s="129"/>
      <c r="H301" s="129"/>
      <c r="I301" s="129"/>
      <c r="J301" s="129"/>
      <c r="K301" s="129"/>
    </row>
    <row r="302" spans="1:11" ht="12.75" customHeight="1" x14ac:dyDescent="0.25">
      <c r="A302" s="129"/>
      <c r="B302" s="129"/>
      <c r="C302" s="129"/>
      <c r="D302" s="129"/>
      <c r="E302" s="164"/>
      <c r="F302" s="129"/>
      <c r="G302" s="129"/>
      <c r="H302" s="129"/>
      <c r="I302" s="129"/>
      <c r="J302" s="129"/>
      <c r="K302" s="129"/>
    </row>
    <row r="303" spans="1:11" ht="12.75" customHeight="1" x14ac:dyDescent="0.25">
      <c r="A303" s="129"/>
      <c r="B303" s="129"/>
      <c r="C303" s="129"/>
      <c r="D303" s="129"/>
      <c r="E303" s="164"/>
      <c r="F303" s="129"/>
      <c r="G303" s="129"/>
      <c r="H303" s="129"/>
      <c r="I303" s="129"/>
      <c r="J303" s="129"/>
      <c r="K303" s="129"/>
    </row>
    <row r="304" spans="1:11" ht="12.75" customHeight="1" x14ac:dyDescent="0.25">
      <c r="A304" s="129"/>
      <c r="B304" s="129"/>
      <c r="C304" s="129"/>
      <c r="D304" s="129"/>
      <c r="E304" s="164"/>
      <c r="F304" s="129"/>
      <c r="G304" s="129"/>
      <c r="H304" s="129"/>
      <c r="I304" s="129"/>
      <c r="J304" s="129"/>
      <c r="K304" s="129"/>
    </row>
    <row r="305" spans="1:11" ht="12.75" customHeight="1" x14ac:dyDescent="0.25">
      <c r="A305" s="129"/>
      <c r="B305" s="129"/>
      <c r="C305" s="129"/>
      <c r="D305" s="129"/>
      <c r="E305" s="164"/>
      <c r="F305" s="129"/>
      <c r="G305" s="129"/>
      <c r="H305" s="129"/>
      <c r="I305" s="129"/>
      <c r="J305" s="129"/>
      <c r="K305" s="129"/>
    </row>
    <row r="306" spans="1:11" ht="12.75" customHeight="1" x14ac:dyDescent="0.25">
      <c r="A306" s="129"/>
      <c r="B306" s="129"/>
      <c r="C306" s="129"/>
      <c r="D306" s="129"/>
      <c r="E306" s="164"/>
      <c r="F306" s="129"/>
      <c r="G306" s="129"/>
      <c r="H306" s="129"/>
      <c r="I306" s="129"/>
      <c r="J306" s="129"/>
      <c r="K306" s="129"/>
    </row>
    <row r="307" spans="1:11" ht="12.75" customHeight="1" x14ac:dyDescent="0.25">
      <c r="A307" s="129"/>
      <c r="B307" s="129"/>
      <c r="C307" s="129"/>
      <c r="D307" s="129"/>
      <c r="E307" s="164"/>
      <c r="F307" s="129"/>
      <c r="G307" s="129"/>
      <c r="H307" s="129"/>
      <c r="I307" s="129"/>
      <c r="J307" s="129"/>
      <c r="K307" s="129"/>
    </row>
    <row r="308" spans="1:11" ht="12.75" customHeight="1" x14ac:dyDescent="0.25">
      <c r="A308" s="129"/>
      <c r="B308" s="129"/>
      <c r="C308" s="129"/>
      <c r="D308" s="129"/>
      <c r="E308" s="164"/>
      <c r="F308" s="129"/>
      <c r="G308" s="129"/>
      <c r="H308" s="129"/>
      <c r="I308" s="129"/>
      <c r="J308" s="129"/>
      <c r="K308" s="129"/>
    </row>
    <row r="309" spans="1:11" ht="12.75" customHeight="1" x14ac:dyDescent="0.25">
      <c r="A309" s="129"/>
      <c r="B309" s="129"/>
      <c r="C309" s="129"/>
      <c r="D309" s="129"/>
      <c r="E309" s="164"/>
      <c r="F309" s="129"/>
      <c r="G309" s="129"/>
      <c r="H309" s="129"/>
      <c r="I309" s="129"/>
      <c r="J309" s="129"/>
      <c r="K309" s="129"/>
    </row>
    <row r="310" spans="1:11" ht="12.75" customHeight="1" x14ac:dyDescent="0.25">
      <c r="A310" s="129"/>
      <c r="B310" s="129"/>
      <c r="C310" s="129"/>
      <c r="D310" s="129"/>
      <c r="E310" s="164"/>
      <c r="F310" s="129"/>
      <c r="G310" s="129"/>
      <c r="H310" s="129"/>
      <c r="I310" s="129"/>
      <c r="J310" s="129"/>
      <c r="K310" s="129"/>
    </row>
    <row r="311" spans="1:11" ht="12.75" customHeight="1" x14ac:dyDescent="0.25">
      <c r="A311" s="129"/>
      <c r="B311" s="129"/>
      <c r="C311" s="129"/>
      <c r="D311" s="129"/>
      <c r="E311" s="164"/>
      <c r="F311" s="129"/>
      <c r="G311" s="129"/>
      <c r="H311" s="129"/>
      <c r="I311" s="129"/>
      <c r="J311" s="129"/>
      <c r="K311" s="129"/>
    </row>
    <row r="312" spans="1:11" ht="12.75" customHeight="1" x14ac:dyDescent="0.25">
      <c r="A312" s="129"/>
      <c r="B312" s="129"/>
      <c r="C312" s="129"/>
      <c r="D312" s="129"/>
      <c r="E312" s="164"/>
      <c r="F312" s="129"/>
      <c r="G312" s="129"/>
      <c r="H312" s="129"/>
      <c r="I312" s="129"/>
      <c r="J312" s="129"/>
      <c r="K312" s="129"/>
    </row>
    <row r="313" spans="1:11" ht="12.75" customHeight="1" x14ac:dyDescent="0.25">
      <c r="A313" s="129"/>
      <c r="B313" s="129"/>
      <c r="C313" s="129"/>
      <c r="D313" s="129"/>
      <c r="E313" s="164"/>
      <c r="F313" s="129"/>
      <c r="G313" s="129"/>
      <c r="H313" s="129"/>
      <c r="I313" s="129"/>
      <c r="J313" s="129"/>
      <c r="K313" s="129"/>
    </row>
    <row r="314" spans="1:11" ht="12.75" customHeight="1" x14ac:dyDescent="0.25">
      <c r="A314" s="129"/>
      <c r="B314" s="129"/>
      <c r="C314" s="129"/>
      <c r="D314" s="129"/>
      <c r="E314" s="164"/>
      <c r="F314" s="129"/>
      <c r="G314" s="129"/>
      <c r="H314" s="129"/>
      <c r="I314" s="129"/>
      <c r="J314" s="129"/>
      <c r="K314" s="129"/>
    </row>
    <row r="315" spans="1:11" ht="12.75" customHeight="1" x14ac:dyDescent="0.25">
      <c r="A315" s="129"/>
      <c r="B315" s="129"/>
      <c r="C315" s="129"/>
      <c r="D315" s="129"/>
      <c r="E315" s="164"/>
      <c r="F315" s="129"/>
      <c r="G315" s="129"/>
      <c r="H315" s="129"/>
      <c r="I315" s="129"/>
      <c r="J315" s="129"/>
      <c r="K315" s="129"/>
    </row>
    <row r="316" spans="1:11" ht="12.75" customHeight="1" x14ac:dyDescent="0.25">
      <c r="A316" s="129"/>
      <c r="B316" s="129"/>
      <c r="C316" s="129"/>
      <c r="D316" s="129"/>
      <c r="E316" s="164"/>
      <c r="F316" s="129"/>
      <c r="G316" s="129"/>
      <c r="H316" s="129"/>
      <c r="I316" s="129"/>
      <c r="J316" s="129"/>
      <c r="K316" s="129"/>
    </row>
    <row r="317" spans="1:11" ht="12.75" customHeight="1" x14ac:dyDescent="0.25">
      <c r="A317" s="129"/>
      <c r="B317" s="129"/>
      <c r="C317" s="129"/>
      <c r="D317" s="129"/>
      <c r="E317" s="164"/>
      <c r="F317" s="129"/>
      <c r="G317" s="129"/>
      <c r="H317" s="129"/>
      <c r="I317" s="129"/>
      <c r="J317" s="129"/>
      <c r="K317" s="129"/>
    </row>
    <row r="318" spans="1:11" ht="12.75" customHeight="1" x14ac:dyDescent="0.25">
      <c r="A318" s="129"/>
      <c r="B318" s="129"/>
      <c r="C318" s="129"/>
      <c r="D318" s="129"/>
      <c r="E318" s="164"/>
      <c r="F318" s="129"/>
      <c r="G318" s="129"/>
      <c r="H318" s="129"/>
      <c r="I318" s="129"/>
      <c r="J318" s="129"/>
      <c r="K318" s="129"/>
    </row>
    <row r="319" spans="1:11" ht="12.75" customHeight="1" x14ac:dyDescent="0.25">
      <c r="A319" s="129"/>
      <c r="B319" s="129"/>
      <c r="C319" s="129"/>
      <c r="D319" s="129"/>
      <c r="E319" s="164"/>
      <c r="F319" s="129"/>
      <c r="G319" s="129"/>
      <c r="H319" s="129"/>
      <c r="I319" s="129"/>
      <c r="J319" s="129"/>
      <c r="K319" s="129"/>
    </row>
    <row r="320" spans="1:11" ht="12.75" customHeight="1" x14ac:dyDescent="0.25">
      <c r="A320" s="129"/>
      <c r="B320" s="129"/>
      <c r="C320" s="129"/>
      <c r="D320" s="129"/>
      <c r="E320" s="164"/>
      <c r="F320" s="129"/>
      <c r="G320" s="129"/>
      <c r="H320" s="129"/>
      <c r="I320" s="129"/>
      <c r="J320" s="129"/>
      <c r="K320" s="129"/>
    </row>
    <row r="321" spans="1:11" ht="12.75" customHeight="1" x14ac:dyDescent="0.25">
      <c r="A321" s="129"/>
      <c r="B321" s="129"/>
      <c r="C321" s="129"/>
      <c r="D321" s="129"/>
      <c r="E321" s="164"/>
      <c r="F321" s="129"/>
      <c r="G321" s="129"/>
      <c r="H321" s="129"/>
      <c r="I321" s="129"/>
      <c r="J321" s="129"/>
      <c r="K321" s="129"/>
    </row>
    <row r="322" spans="1:11" ht="12.75" customHeight="1" x14ac:dyDescent="0.25">
      <c r="A322" s="129"/>
      <c r="B322" s="129"/>
      <c r="C322" s="129"/>
      <c r="D322" s="129"/>
      <c r="E322" s="164"/>
      <c r="F322" s="129"/>
      <c r="G322" s="129"/>
      <c r="H322" s="129"/>
      <c r="I322" s="129"/>
      <c r="J322" s="129"/>
      <c r="K322" s="129"/>
    </row>
    <row r="323" spans="1:11" ht="12.75" customHeight="1" x14ac:dyDescent="0.25">
      <c r="A323" s="129"/>
      <c r="B323" s="129"/>
      <c r="C323" s="129"/>
      <c r="D323" s="129"/>
      <c r="E323" s="164"/>
      <c r="F323" s="129"/>
      <c r="G323" s="129"/>
      <c r="H323" s="129"/>
      <c r="I323" s="129"/>
      <c r="J323" s="129"/>
      <c r="K323" s="129"/>
    </row>
    <row r="324" spans="1:11" ht="12.75" customHeight="1" x14ac:dyDescent="0.25">
      <c r="A324" s="129"/>
      <c r="B324" s="129"/>
      <c r="C324" s="129"/>
      <c r="D324" s="129"/>
      <c r="E324" s="164"/>
      <c r="F324" s="129"/>
      <c r="G324" s="129"/>
      <c r="H324" s="129"/>
      <c r="I324" s="129"/>
      <c r="J324" s="129"/>
      <c r="K324" s="129"/>
    </row>
    <row r="325" spans="1:11" ht="12.75" customHeight="1" x14ac:dyDescent="0.25">
      <c r="A325" s="129"/>
      <c r="B325" s="129"/>
      <c r="C325" s="129"/>
      <c r="D325" s="129"/>
      <c r="E325" s="164"/>
      <c r="F325" s="129"/>
      <c r="G325" s="129"/>
      <c r="H325" s="129"/>
      <c r="I325" s="129"/>
      <c r="J325" s="129"/>
      <c r="K325" s="129"/>
    </row>
    <row r="326" spans="1:11" ht="12.75" customHeight="1" x14ac:dyDescent="0.25">
      <c r="A326" s="129"/>
      <c r="B326" s="129"/>
      <c r="C326" s="129"/>
      <c r="D326" s="129"/>
      <c r="E326" s="164"/>
      <c r="F326" s="129"/>
      <c r="G326" s="129"/>
      <c r="H326" s="129"/>
      <c r="I326" s="129"/>
      <c r="J326" s="129"/>
      <c r="K326" s="129"/>
    </row>
    <row r="327" spans="1:11" ht="12.75" customHeight="1" x14ac:dyDescent="0.25">
      <c r="A327" s="129"/>
      <c r="B327" s="129"/>
      <c r="C327" s="129"/>
      <c r="D327" s="129"/>
      <c r="E327" s="164"/>
      <c r="F327" s="129"/>
      <c r="G327" s="129"/>
      <c r="H327" s="129"/>
      <c r="I327" s="129"/>
      <c r="J327" s="129"/>
      <c r="K327" s="129"/>
    </row>
    <row r="328" spans="1:11" ht="12.75" customHeight="1" x14ac:dyDescent="0.25">
      <c r="A328" s="129"/>
      <c r="B328" s="129"/>
      <c r="C328" s="129"/>
      <c r="D328" s="129"/>
      <c r="E328" s="164"/>
      <c r="F328" s="129"/>
      <c r="G328" s="129"/>
      <c r="H328" s="129"/>
      <c r="I328" s="129"/>
      <c r="J328" s="129"/>
      <c r="K328" s="129"/>
    </row>
    <row r="329" spans="1:11" ht="12.75" customHeight="1" x14ac:dyDescent="0.25">
      <c r="A329" s="129"/>
      <c r="B329" s="129"/>
      <c r="C329" s="129"/>
      <c r="D329" s="129"/>
      <c r="E329" s="164"/>
      <c r="F329" s="129"/>
      <c r="G329" s="129"/>
      <c r="H329" s="129"/>
      <c r="I329" s="129"/>
      <c r="J329" s="129"/>
      <c r="K329" s="129"/>
    </row>
    <row r="330" spans="1:11" ht="12.75" customHeight="1" x14ac:dyDescent="0.25">
      <c r="A330" s="129"/>
      <c r="B330" s="129"/>
      <c r="C330" s="129"/>
      <c r="D330" s="129"/>
      <c r="E330" s="164"/>
      <c r="F330" s="129"/>
      <c r="G330" s="129"/>
      <c r="H330" s="129"/>
      <c r="I330" s="129"/>
      <c r="J330" s="129"/>
      <c r="K330" s="129"/>
    </row>
    <row r="331" spans="1:11" ht="12.75" customHeight="1" x14ac:dyDescent="0.25">
      <c r="A331" s="129"/>
      <c r="B331" s="129"/>
      <c r="C331" s="129"/>
      <c r="D331" s="129"/>
      <c r="E331" s="164"/>
      <c r="F331" s="129"/>
      <c r="G331" s="129"/>
      <c r="H331" s="129"/>
      <c r="I331" s="129"/>
      <c r="J331" s="129"/>
      <c r="K331" s="129"/>
    </row>
    <row r="332" spans="1:11" ht="12.75" customHeight="1" x14ac:dyDescent="0.25">
      <c r="A332" s="129"/>
      <c r="B332" s="129"/>
      <c r="C332" s="129"/>
      <c r="D332" s="129"/>
      <c r="E332" s="164"/>
      <c r="F332" s="129"/>
      <c r="G332" s="129"/>
      <c r="H332" s="129"/>
      <c r="I332" s="129"/>
      <c r="J332" s="129"/>
      <c r="K332" s="129"/>
    </row>
    <row r="333" spans="1:11" ht="12.75" customHeight="1" x14ac:dyDescent="0.25">
      <c r="A333" s="129"/>
      <c r="B333" s="129"/>
      <c r="C333" s="129"/>
      <c r="D333" s="129"/>
      <c r="E333" s="164"/>
      <c r="F333" s="129"/>
      <c r="G333" s="129"/>
      <c r="H333" s="129"/>
      <c r="I333" s="129"/>
      <c r="J333" s="129"/>
      <c r="K333" s="129"/>
    </row>
    <row r="334" spans="1:11" ht="12.75" customHeight="1" x14ac:dyDescent="0.25">
      <c r="A334" s="129"/>
      <c r="B334" s="129"/>
      <c r="C334" s="129"/>
      <c r="D334" s="129"/>
      <c r="E334" s="164"/>
      <c r="F334" s="129"/>
      <c r="G334" s="129"/>
      <c r="H334" s="129"/>
      <c r="I334" s="129"/>
      <c r="J334" s="129"/>
      <c r="K334" s="129"/>
    </row>
    <row r="335" spans="1:11" ht="12.75" customHeight="1" x14ac:dyDescent="0.25">
      <c r="A335" s="129"/>
      <c r="B335" s="129"/>
      <c r="C335" s="129"/>
      <c r="D335" s="129"/>
      <c r="E335" s="164"/>
      <c r="F335" s="129"/>
      <c r="G335" s="129"/>
      <c r="H335" s="129"/>
      <c r="I335" s="129"/>
      <c r="J335" s="129"/>
      <c r="K335" s="129"/>
    </row>
    <row r="336" spans="1:11" ht="12.75" customHeight="1" x14ac:dyDescent="0.25">
      <c r="A336" s="129"/>
      <c r="B336" s="129"/>
      <c r="C336" s="129"/>
      <c r="D336" s="129"/>
      <c r="E336" s="164"/>
      <c r="F336" s="129"/>
      <c r="G336" s="129"/>
      <c r="H336" s="129"/>
      <c r="I336" s="129"/>
      <c r="J336" s="129"/>
      <c r="K336" s="129"/>
    </row>
    <row r="337" spans="1:11" ht="12.75" customHeight="1" x14ac:dyDescent="0.25">
      <c r="A337" s="129"/>
      <c r="B337" s="129"/>
      <c r="C337" s="129"/>
      <c r="D337" s="129"/>
      <c r="E337" s="164"/>
      <c r="F337" s="129"/>
      <c r="G337" s="129"/>
      <c r="H337" s="129"/>
      <c r="I337" s="129"/>
      <c r="J337" s="129"/>
      <c r="K337" s="129"/>
    </row>
    <row r="338" spans="1:11" ht="12.75" customHeight="1" x14ac:dyDescent="0.25">
      <c r="A338" s="129"/>
      <c r="B338" s="129"/>
      <c r="C338" s="129"/>
      <c r="D338" s="129"/>
      <c r="E338" s="164"/>
      <c r="F338" s="129"/>
      <c r="G338" s="129"/>
      <c r="H338" s="129"/>
      <c r="I338" s="129"/>
      <c r="J338" s="129"/>
      <c r="K338" s="129"/>
    </row>
    <row r="339" spans="1:11" ht="12.75" customHeight="1" x14ac:dyDescent="0.25">
      <c r="A339" s="129"/>
      <c r="B339" s="129"/>
      <c r="C339" s="129"/>
      <c r="D339" s="129"/>
      <c r="E339" s="164"/>
      <c r="F339" s="129"/>
      <c r="G339" s="129"/>
      <c r="H339" s="129"/>
      <c r="I339" s="129"/>
      <c r="J339" s="129"/>
      <c r="K339" s="129"/>
    </row>
    <row r="340" spans="1:11" ht="12.75" customHeight="1" x14ac:dyDescent="0.25">
      <c r="A340" s="129"/>
      <c r="B340" s="129"/>
      <c r="C340" s="129"/>
      <c r="D340" s="129"/>
      <c r="E340" s="164"/>
      <c r="F340" s="129"/>
      <c r="G340" s="129"/>
      <c r="H340" s="129"/>
      <c r="I340" s="129"/>
      <c r="J340" s="129"/>
      <c r="K340" s="129"/>
    </row>
    <row r="341" spans="1:11" ht="12.75" customHeight="1" x14ac:dyDescent="0.25">
      <c r="A341" s="129"/>
      <c r="B341" s="129"/>
      <c r="C341" s="129"/>
      <c r="D341" s="129"/>
      <c r="E341" s="164"/>
      <c r="F341" s="129"/>
      <c r="G341" s="129"/>
      <c r="H341" s="129"/>
      <c r="I341" s="129"/>
      <c r="J341" s="129"/>
      <c r="K341" s="129"/>
    </row>
    <row r="342" spans="1:11" ht="12.75" customHeight="1" x14ac:dyDescent="0.25">
      <c r="A342" s="129"/>
      <c r="B342" s="129"/>
      <c r="C342" s="129"/>
      <c r="D342" s="129"/>
      <c r="E342" s="164"/>
      <c r="F342" s="129"/>
      <c r="G342" s="129"/>
      <c r="H342" s="129"/>
      <c r="I342" s="129"/>
      <c r="J342" s="129"/>
      <c r="K342" s="129"/>
    </row>
    <row r="343" spans="1:11" ht="12.75" customHeight="1" x14ac:dyDescent="0.25">
      <c r="A343" s="129"/>
      <c r="B343" s="129"/>
      <c r="C343" s="129"/>
      <c r="D343" s="129"/>
      <c r="E343" s="164"/>
      <c r="F343" s="129"/>
      <c r="G343" s="129"/>
      <c r="H343" s="129"/>
      <c r="I343" s="129"/>
      <c r="J343" s="129"/>
      <c r="K343" s="129"/>
    </row>
    <row r="344" spans="1:11" ht="12.75" customHeight="1" x14ac:dyDescent="0.25">
      <c r="A344" s="129"/>
      <c r="B344" s="129"/>
      <c r="C344" s="129"/>
      <c r="D344" s="129"/>
      <c r="E344" s="164"/>
      <c r="F344" s="129"/>
      <c r="G344" s="129"/>
      <c r="H344" s="129"/>
      <c r="I344" s="129"/>
      <c r="J344" s="129"/>
      <c r="K344" s="129"/>
    </row>
    <row r="345" spans="1:11" ht="12.75" customHeight="1" x14ac:dyDescent="0.25">
      <c r="A345" s="129"/>
      <c r="B345" s="129"/>
      <c r="C345" s="129"/>
      <c r="D345" s="129"/>
      <c r="E345" s="164"/>
      <c r="F345" s="129"/>
      <c r="G345" s="129"/>
      <c r="H345" s="129"/>
      <c r="I345" s="129"/>
      <c r="J345" s="129"/>
      <c r="K345" s="129"/>
    </row>
    <row r="346" spans="1:11" ht="12.75" customHeight="1" x14ac:dyDescent="0.25">
      <c r="A346" s="129"/>
      <c r="B346" s="129"/>
      <c r="C346" s="129"/>
      <c r="D346" s="129"/>
      <c r="E346" s="164"/>
      <c r="F346" s="129"/>
      <c r="G346" s="129"/>
      <c r="H346" s="129"/>
      <c r="I346" s="129"/>
      <c r="J346" s="129"/>
      <c r="K346" s="129"/>
    </row>
    <row r="347" spans="1:11" ht="12.75" customHeight="1" x14ac:dyDescent="0.25">
      <c r="A347" s="129"/>
      <c r="B347" s="129"/>
      <c r="C347" s="129"/>
      <c r="D347" s="129"/>
      <c r="E347" s="164"/>
      <c r="F347" s="129"/>
      <c r="G347" s="129"/>
      <c r="H347" s="129"/>
      <c r="I347" s="129"/>
      <c r="J347" s="129"/>
      <c r="K347" s="129"/>
    </row>
    <row r="348" spans="1:11" ht="12.75" customHeight="1" x14ac:dyDescent="0.25">
      <c r="A348" s="129"/>
      <c r="B348" s="129"/>
      <c r="C348" s="129"/>
      <c r="D348" s="129"/>
      <c r="E348" s="164"/>
      <c r="F348" s="129"/>
      <c r="G348" s="129"/>
      <c r="H348" s="129"/>
      <c r="I348" s="129"/>
      <c r="J348" s="129"/>
      <c r="K348" s="129"/>
    </row>
    <row r="349" spans="1:11" ht="12.75" customHeight="1" x14ac:dyDescent="0.25">
      <c r="A349" s="129"/>
      <c r="B349" s="129"/>
      <c r="C349" s="129"/>
      <c r="D349" s="129"/>
      <c r="E349" s="164"/>
      <c r="F349" s="129"/>
      <c r="G349" s="129"/>
      <c r="H349" s="129"/>
      <c r="I349" s="129"/>
      <c r="J349" s="129"/>
      <c r="K349" s="129"/>
    </row>
    <row r="350" spans="1:11" ht="12.75" customHeight="1" x14ac:dyDescent="0.25">
      <c r="A350" s="129"/>
      <c r="B350" s="129"/>
      <c r="C350" s="129"/>
      <c r="D350" s="129"/>
      <c r="E350" s="164"/>
      <c r="F350" s="129"/>
      <c r="G350" s="129"/>
      <c r="H350" s="129"/>
      <c r="I350" s="129"/>
      <c r="J350" s="129"/>
      <c r="K350" s="129"/>
    </row>
    <row r="351" spans="1:11" ht="12.75" customHeight="1" x14ac:dyDescent="0.25">
      <c r="A351" s="129"/>
      <c r="B351" s="129"/>
      <c r="C351" s="129"/>
      <c r="D351" s="129"/>
      <c r="E351" s="164"/>
      <c r="F351" s="129"/>
      <c r="G351" s="129"/>
      <c r="H351" s="129"/>
      <c r="I351" s="129"/>
      <c r="J351" s="129"/>
      <c r="K351" s="129"/>
    </row>
    <row r="352" spans="1:11" ht="12.75" customHeight="1" x14ac:dyDescent="0.25">
      <c r="A352" s="129"/>
      <c r="B352" s="129"/>
      <c r="C352" s="129"/>
      <c r="D352" s="129"/>
      <c r="E352" s="164"/>
      <c r="F352" s="129"/>
      <c r="G352" s="129"/>
      <c r="H352" s="129"/>
      <c r="I352" s="129"/>
      <c r="J352" s="129"/>
      <c r="K352" s="129"/>
    </row>
    <row r="353" spans="1:11" ht="12.75" customHeight="1" x14ac:dyDescent="0.25">
      <c r="A353" s="129"/>
      <c r="B353" s="129"/>
      <c r="C353" s="129"/>
      <c r="D353" s="129"/>
      <c r="E353" s="164"/>
      <c r="F353" s="129"/>
      <c r="G353" s="129"/>
      <c r="H353" s="129"/>
      <c r="I353" s="129"/>
      <c r="J353" s="129"/>
      <c r="K353" s="129"/>
    </row>
    <row r="354" spans="1:11" ht="12.75" customHeight="1" x14ac:dyDescent="0.25">
      <c r="A354" s="129"/>
      <c r="B354" s="129"/>
      <c r="C354" s="129"/>
      <c r="D354" s="129"/>
      <c r="E354" s="164"/>
      <c r="F354" s="129"/>
      <c r="G354" s="129"/>
      <c r="H354" s="129"/>
      <c r="I354" s="129"/>
      <c r="J354" s="129"/>
      <c r="K354" s="129"/>
    </row>
    <row r="355" spans="1:11" ht="12.75" customHeight="1" x14ac:dyDescent="0.25">
      <c r="A355" s="129"/>
      <c r="B355" s="129"/>
      <c r="C355" s="129"/>
      <c r="D355" s="129"/>
      <c r="E355" s="164"/>
      <c r="F355" s="129"/>
      <c r="G355" s="129"/>
      <c r="H355" s="129"/>
      <c r="I355" s="129"/>
      <c r="J355" s="129"/>
      <c r="K355" s="129"/>
    </row>
    <row r="356" spans="1:11" ht="12.75" customHeight="1" x14ac:dyDescent="0.25">
      <c r="A356" s="129"/>
      <c r="B356" s="129"/>
      <c r="C356" s="129"/>
      <c r="D356" s="129"/>
      <c r="E356" s="164"/>
      <c r="F356" s="129"/>
      <c r="G356" s="129"/>
      <c r="H356" s="129"/>
      <c r="I356" s="129"/>
      <c r="J356" s="129"/>
      <c r="K356" s="129"/>
    </row>
    <row r="357" spans="1:11" ht="12.75" customHeight="1" x14ac:dyDescent="0.25">
      <c r="A357" s="129"/>
      <c r="B357" s="129"/>
      <c r="C357" s="129"/>
      <c r="D357" s="129"/>
      <c r="E357" s="164"/>
      <c r="F357" s="129"/>
      <c r="G357" s="129"/>
      <c r="H357" s="129"/>
      <c r="I357" s="129"/>
      <c r="J357" s="129"/>
      <c r="K357" s="129"/>
    </row>
    <row r="358" spans="1:11" ht="12.75" customHeight="1" x14ac:dyDescent="0.25">
      <c r="A358" s="129"/>
      <c r="B358" s="129"/>
      <c r="C358" s="129"/>
      <c r="D358" s="129"/>
      <c r="E358" s="164"/>
      <c r="F358" s="129"/>
      <c r="G358" s="129"/>
      <c r="H358" s="129"/>
      <c r="I358" s="129"/>
      <c r="J358" s="129"/>
      <c r="K358" s="129"/>
    </row>
    <row r="359" spans="1:11" ht="12.75" customHeight="1" x14ac:dyDescent="0.25">
      <c r="A359" s="129"/>
      <c r="B359" s="129"/>
      <c r="C359" s="129"/>
      <c r="D359" s="129"/>
      <c r="E359" s="164"/>
      <c r="F359" s="129"/>
      <c r="G359" s="129"/>
      <c r="H359" s="129"/>
      <c r="I359" s="129"/>
      <c r="J359" s="129"/>
      <c r="K359" s="129"/>
    </row>
    <row r="360" spans="1:11" ht="12.75" customHeight="1" x14ac:dyDescent="0.25">
      <c r="A360" s="129"/>
      <c r="B360" s="129"/>
      <c r="C360" s="129"/>
      <c r="D360" s="129"/>
      <c r="E360" s="164"/>
      <c r="F360" s="129"/>
      <c r="G360" s="129"/>
      <c r="H360" s="129"/>
      <c r="I360" s="129"/>
      <c r="J360" s="129"/>
      <c r="K360" s="129"/>
    </row>
    <row r="361" spans="1:11" ht="12.75" customHeight="1" x14ac:dyDescent="0.25">
      <c r="A361" s="129"/>
      <c r="B361" s="129"/>
      <c r="C361" s="129"/>
      <c r="D361" s="129"/>
      <c r="E361" s="164"/>
      <c r="F361" s="129"/>
      <c r="G361" s="129"/>
      <c r="H361" s="129"/>
      <c r="I361" s="129"/>
      <c r="J361" s="129"/>
      <c r="K361" s="129"/>
    </row>
    <row r="362" spans="1:11" ht="12.75" customHeight="1" x14ac:dyDescent="0.25">
      <c r="A362" s="129"/>
      <c r="B362" s="129"/>
      <c r="C362" s="129"/>
      <c r="D362" s="129"/>
      <c r="E362" s="164"/>
      <c r="F362" s="129"/>
      <c r="G362" s="129"/>
      <c r="H362" s="129"/>
      <c r="I362" s="129"/>
      <c r="J362" s="129"/>
      <c r="K362" s="129"/>
    </row>
    <row r="363" spans="1:11" ht="12.75" customHeight="1" x14ac:dyDescent="0.25">
      <c r="A363" s="129"/>
      <c r="B363" s="129"/>
      <c r="C363" s="129"/>
      <c r="D363" s="129"/>
      <c r="E363" s="164"/>
      <c r="F363" s="129"/>
      <c r="G363" s="129"/>
      <c r="H363" s="129"/>
      <c r="I363" s="129"/>
      <c r="J363" s="129"/>
      <c r="K363" s="129"/>
    </row>
    <row r="364" spans="1:11" ht="12.75" customHeight="1" x14ac:dyDescent="0.25">
      <c r="A364" s="129"/>
      <c r="B364" s="129"/>
      <c r="C364" s="129"/>
      <c r="D364" s="129"/>
      <c r="E364" s="164"/>
      <c r="F364" s="129"/>
      <c r="G364" s="129"/>
      <c r="H364" s="129"/>
      <c r="I364" s="129"/>
      <c r="J364" s="129"/>
      <c r="K364" s="129"/>
    </row>
    <row r="365" spans="1:11" ht="12.75" customHeight="1" x14ac:dyDescent="0.25">
      <c r="A365" s="129"/>
      <c r="B365" s="129"/>
      <c r="C365" s="129"/>
      <c r="D365" s="129"/>
      <c r="E365" s="164"/>
      <c r="F365" s="129"/>
      <c r="G365" s="129"/>
      <c r="H365" s="129"/>
      <c r="I365" s="129"/>
      <c r="J365" s="129"/>
      <c r="K365" s="129"/>
    </row>
    <row r="366" spans="1:11" ht="12.75" customHeight="1" x14ac:dyDescent="0.25">
      <c r="A366" s="129"/>
      <c r="B366" s="129"/>
      <c r="C366" s="129"/>
      <c r="D366" s="129"/>
      <c r="E366" s="164"/>
      <c r="F366" s="129"/>
      <c r="G366" s="129"/>
      <c r="H366" s="129"/>
      <c r="I366" s="129"/>
      <c r="J366" s="129"/>
      <c r="K366" s="129"/>
    </row>
  </sheetData>
  <mergeCells count="1">
    <mergeCell ref="A1:E1"/>
  </mergeCells>
  <phoneticPr fontId="14"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00748-84D8-4B78-9458-880DE093B487}">
  <dimension ref="A1:F25"/>
  <sheetViews>
    <sheetView workbookViewId="0">
      <selection activeCell="A24" sqref="A24"/>
    </sheetView>
  </sheetViews>
  <sheetFormatPr defaultRowHeight="15.75" x14ac:dyDescent="0.25"/>
  <cols>
    <col min="1" max="1" width="36.875" bestFit="1" customWidth="1"/>
    <col min="3" max="3" width="4.875" bestFit="1" customWidth="1"/>
    <col min="4" max="4" width="4.875" customWidth="1"/>
    <col min="5" max="5" width="18.125" bestFit="1" customWidth="1"/>
  </cols>
  <sheetData>
    <row r="1" spans="1:6" x14ac:dyDescent="0.25">
      <c r="A1" t="s">
        <v>0</v>
      </c>
      <c r="B1">
        <v>12</v>
      </c>
      <c r="C1">
        <v>8</v>
      </c>
      <c r="E1" t="s">
        <v>49</v>
      </c>
      <c r="F1">
        <v>30</v>
      </c>
    </row>
    <row r="2" spans="1:6" x14ac:dyDescent="0.25">
      <c r="A2" t="s">
        <v>53</v>
      </c>
      <c r="B2">
        <v>16</v>
      </c>
      <c r="C2">
        <v>10</v>
      </c>
      <c r="E2" t="s">
        <v>9</v>
      </c>
      <c r="F2">
        <v>24</v>
      </c>
    </row>
    <row r="3" spans="1:6" x14ac:dyDescent="0.25">
      <c r="A3" t="s">
        <v>3156</v>
      </c>
      <c r="B3">
        <v>2</v>
      </c>
      <c r="C3">
        <v>2</v>
      </c>
      <c r="E3" t="s">
        <v>53</v>
      </c>
      <c r="F3">
        <v>10</v>
      </c>
    </row>
    <row r="4" spans="1:6" x14ac:dyDescent="0.25">
      <c r="A4" t="s">
        <v>3317</v>
      </c>
      <c r="B4">
        <v>2</v>
      </c>
      <c r="C4" s="1538">
        <v>1.33</v>
      </c>
      <c r="D4" s="1538"/>
      <c r="E4" t="s">
        <v>0</v>
      </c>
      <c r="F4">
        <v>8</v>
      </c>
    </row>
    <row r="5" spans="1:6" x14ac:dyDescent="0.25">
      <c r="A5" t="s">
        <v>3315</v>
      </c>
      <c r="B5">
        <v>4</v>
      </c>
      <c r="C5" s="1538">
        <v>2.67</v>
      </c>
      <c r="D5" s="1538"/>
      <c r="E5" t="s">
        <v>1932</v>
      </c>
      <c r="F5">
        <v>2</v>
      </c>
    </row>
    <row r="6" spans="1:6" x14ac:dyDescent="0.25">
      <c r="A6" t="s">
        <v>3417</v>
      </c>
      <c r="B6">
        <v>2</v>
      </c>
      <c r="C6" s="1538">
        <v>1.33</v>
      </c>
      <c r="D6" s="1538"/>
      <c r="E6" t="s">
        <v>1770</v>
      </c>
      <c r="F6">
        <v>8</v>
      </c>
    </row>
    <row r="7" spans="1:6" x14ac:dyDescent="0.25">
      <c r="A7" t="s">
        <v>3157</v>
      </c>
      <c r="B7">
        <v>2</v>
      </c>
      <c r="C7" s="1538">
        <v>1.33</v>
      </c>
      <c r="D7" s="1538"/>
      <c r="E7" t="s">
        <v>59</v>
      </c>
      <c r="F7">
        <v>6</v>
      </c>
    </row>
    <row r="8" spans="1:6" x14ac:dyDescent="0.25">
      <c r="A8" t="s">
        <v>59</v>
      </c>
      <c r="B8">
        <v>9</v>
      </c>
      <c r="E8" t="s">
        <v>2451</v>
      </c>
      <c r="F8">
        <v>6</v>
      </c>
    </row>
    <row r="9" spans="1:6" x14ac:dyDescent="0.25">
      <c r="A9" t="s">
        <v>1064</v>
      </c>
      <c r="B9">
        <v>2</v>
      </c>
      <c r="C9">
        <v>1</v>
      </c>
      <c r="E9" t="s">
        <v>58</v>
      </c>
      <c r="F9">
        <v>6</v>
      </c>
    </row>
    <row r="10" spans="1:6" x14ac:dyDescent="0.25">
      <c r="A10" t="s">
        <v>2236</v>
      </c>
      <c r="B10">
        <v>0</v>
      </c>
      <c r="C10">
        <v>0</v>
      </c>
    </row>
    <row r="11" spans="1:6" x14ac:dyDescent="0.25">
      <c r="A11" t="s">
        <v>3372</v>
      </c>
      <c r="B11">
        <v>7</v>
      </c>
      <c r="C11">
        <v>5</v>
      </c>
      <c r="E11" t="s">
        <v>3437</v>
      </c>
      <c r="F11">
        <f>SUM(F1:F9)</f>
        <v>100</v>
      </c>
    </row>
    <row r="12" spans="1:6" x14ac:dyDescent="0.25">
      <c r="A12" t="s">
        <v>1932</v>
      </c>
      <c r="B12">
        <v>3</v>
      </c>
    </row>
    <row r="13" spans="1:6" x14ac:dyDescent="0.25">
      <c r="A13" t="s">
        <v>435</v>
      </c>
      <c r="B13">
        <v>11</v>
      </c>
      <c r="C13">
        <v>2</v>
      </c>
    </row>
    <row r="14" spans="1:6" x14ac:dyDescent="0.25">
      <c r="A14" t="s">
        <v>2451</v>
      </c>
      <c r="B14">
        <v>9</v>
      </c>
      <c r="C14">
        <v>6</v>
      </c>
    </row>
    <row r="15" spans="1:6" x14ac:dyDescent="0.25">
      <c r="A15" t="s">
        <v>2452</v>
      </c>
      <c r="B15">
        <v>18</v>
      </c>
    </row>
    <row r="16" spans="1:6" x14ac:dyDescent="0.25">
      <c r="A16" t="s">
        <v>9</v>
      </c>
      <c r="B16">
        <v>37</v>
      </c>
    </row>
    <row r="17" spans="1:3" x14ac:dyDescent="0.25">
      <c r="A17" t="s">
        <v>2170</v>
      </c>
      <c r="B17">
        <v>16</v>
      </c>
      <c r="C17">
        <v>10</v>
      </c>
    </row>
    <row r="18" spans="1:3" x14ac:dyDescent="0.25">
      <c r="A18" t="s">
        <v>2185</v>
      </c>
      <c r="B18">
        <v>6</v>
      </c>
      <c r="C18">
        <v>4</v>
      </c>
    </row>
    <row r="19" spans="1:3" x14ac:dyDescent="0.25">
      <c r="A19" t="s">
        <v>742</v>
      </c>
      <c r="B19">
        <v>15</v>
      </c>
      <c r="C19">
        <v>10</v>
      </c>
    </row>
    <row r="20" spans="1:3" x14ac:dyDescent="0.25">
      <c r="A20" t="s">
        <v>44</v>
      </c>
      <c r="B20">
        <v>8</v>
      </c>
    </row>
    <row r="21" spans="1:3" x14ac:dyDescent="0.25">
      <c r="A21" t="s">
        <v>49</v>
      </c>
      <c r="B21">
        <v>46</v>
      </c>
    </row>
    <row r="22" spans="1:3" x14ac:dyDescent="0.25">
      <c r="A22" t="s">
        <v>1979</v>
      </c>
      <c r="B22">
        <v>25</v>
      </c>
      <c r="C22">
        <v>16</v>
      </c>
    </row>
    <row r="23" spans="1:3" x14ac:dyDescent="0.25">
      <c r="A23" t="s">
        <v>1980</v>
      </c>
      <c r="B23">
        <v>21</v>
      </c>
      <c r="C23">
        <v>14</v>
      </c>
    </row>
    <row r="24" spans="1:3" x14ac:dyDescent="0.25">
      <c r="A24" t="s">
        <v>58</v>
      </c>
      <c r="B24">
        <v>9</v>
      </c>
    </row>
    <row r="25" spans="1:3" x14ac:dyDescent="0.25">
      <c r="A25" t="s">
        <v>2452</v>
      </c>
      <c r="B25">
        <v>18</v>
      </c>
      <c r="C25">
        <v>6</v>
      </c>
    </row>
  </sheetData>
  <sortState xmlns:xlrd2="http://schemas.microsoft.com/office/spreadsheetml/2017/richdata2" ref="E1:F10">
    <sortCondition descending="1" ref="F1:F10"/>
  </sortState>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451"/>
  <sheetViews>
    <sheetView topLeftCell="A211" zoomScaleNormal="100" workbookViewId="0">
      <selection activeCell="B49" sqref="B49:C52"/>
    </sheetView>
  </sheetViews>
  <sheetFormatPr defaultColWidth="10.875" defaultRowHeight="15.75" x14ac:dyDescent="0.25"/>
  <cols>
    <col min="1" max="1" width="28.125" style="3" bestFit="1" customWidth="1"/>
    <col min="2" max="2" width="27.125" style="3" customWidth="1"/>
    <col min="3" max="3" width="48.125" style="3" bestFit="1" customWidth="1"/>
    <col min="4" max="4" width="25.25" style="3" customWidth="1"/>
    <col min="5" max="5" width="39.125" style="8" customWidth="1"/>
    <col min="6" max="6" width="255.25" style="26" customWidth="1"/>
  </cols>
  <sheetData>
    <row r="1" spans="1:6" x14ac:dyDescent="0.25">
      <c r="A1" s="1"/>
      <c r="B1" s="1"/>
      <c r="C1" s="1"/>
      <c r="D1" s="1"/>
      <c r="E1" s="563"/>
      <c r="F1" s="1"/>
    </row>
    <row r="2" spans="1:6" x14ac:dyDescent="0.25">
      <c r="A2" s="1"/>
      <c r="B2" s="1"/>
      <c r="C2" s="1"/>
      <c r="D2" s="538" t="s">
        <v>12</v>
      </c>
      <c r="E2" s="563"/>
      <c r="F2" s="1"/>
    </row>
    <row r="3" spans="1:6" x14ac:dyDescent="0.25">
      <c r="A3" s="1"/>
      <c r="B3" s="1"/>
      <c r="C3" s="1"/>
      <c r="D3" s="538" t="s">
        <v>42</v>
      </c>
      <c r="E3" s="563"/>
      <c r="F3" s="1"/>
    </row>
    <row r="4" spans="1:6" x14ac:dyDescent="0.25">
      <c r="A4" s="1"/>
      <c r="B4" s="538"/>
      <c r="C4" s="1"/>
      <c r="D4" s="538" t="s">
        <v>13</v>
      </c>
      <c r="E4" s="563"/>
      <c r="F4" s="1"/>
    </row>
    <row r="5" spans="1:6" x14ac:dyDescent="0.25">
      <c r="A5" s="1"/>
      <c r="B5" s="1"/>
      <c r="C5" s="1"/>
      <c r="D5" s="538" t="s">
        <v>2495</v>
      </c>
      <c r="E5" s="563"/>
      <c r="F5" s="1"/>
    </row>
    <row r="6" spans="1:6" x14ac:dyDescent="0.25">
      <c r="A6" s="1"/>
      <c r="B6" s="1"/>
      <c r="C6" s="1"/>
      <c r="D6" s="538" t="s">
        <v>48</v>
      </c>
      <c r="E6" s="563"/>
      <c r="F6" s="1"/>
    </row>
    <row r="7" spans="1:6" x14ac:dyDescent="0.25">
      <c r="A7" s="1"/>
      <c r="B7" s="1"/>
      <c r="C7" s="1"/>
      <c r="D7" s="538"/>
      <c r="E7" s="563"/>
      <c r="F7" s="1"/>
    </row>
    <row r="8" spans="1:6" x14ac:dyDescent="0.25">
      <c r="A8" s="1"/>
      <c r="B8" s="1"/>
      <c r="C8" s="1"/>
      <c r="D8" s="561" t="s">
        <v>43</v>
      </c>
      <c r="E8" s="563"/>
      <c r="F8" s="1"/>
    </row>
    <row r="9" spans="1:6" x14ac:dyDescent="0.25">
      <c r="A9" s="1"/>
      <c r="B9" s="1"/>
      <c r="C9" s="1"/>
      <c r="D9" s="564" t="s">
        <v>2174</v>
      </c>
      <c r="E9" s="563"/>
      <c r="F9" s="1"/>
    </row>
    <row r="10" spans="1:6" x14ac:dyDescent="0.25">
      <c r="A10" s="1"/>
      <c r="B10" s="1"/>
      <c r="C10" s="1"/>
      <c r="D10" s="561" t="s">
        <v>3285</v>
      </c>
      <c r="E10" s="563"/>
      <c r="F10" s="1"/>
    </row>
    <row r="11" spans="1:6" x14ac:dyDescent="0.25">
      <c r="A11" s="1"/>
      <c r="B11" s="1"/>
      <c r="C11" s="1"/>
      <c r="E11" s="563"/>
      <c r="F11" s="1"/>
    </row>
    <row r="12" spans="1:6" x14ac:dyDescent="0.25">
      <c r="A12" s="1"/>
      <c r="B12" s="1"/>
      <c r="C12" s="1"/>
      <c r="D12" s="561"/>
      <c r="E12" s="563"/>
      <c r="F12" s="1"/>
    </row>
    <row r="13" spans="1:6" x14ac:dyDescent="0.25">
      <c r="A13" s="1"/>
      <c r="B13" s="1"/>
      <c r="C13" s="1"/>
      <c r="D13" s="537"/>
      <c r="E13" s="563"/>
      <c r="F13" s="1"/>
    </row>
    <row r="14" spans="1:6" x14ac:dyDescent="0.25">
      <c r="A14" s="1"/>
      <c r="B14" s="1"/>
      <c r="C14" s="1"/>
      <c r="D14" s="537"/>
      <c r="E14" s="563"/>
      <c r="F14" s="1"/>
    </row>
    <row r="15" spans="1:6" x14ac:dyDescent="0.25">
      <c r="D15" s="537"/>
      <c r="E15" s="563"/>
    </row>
    <row r="16" spans="1:6" x14ac:dyDescent="0.25">
      <c r="D16" s="69"/>
      <c r="E16" s="563"/>
    </row>
    <row r="17" spans="1:6" x14ac:dyDescent="0.25">
      <c r="D17" s="69"/>
    </row>
    <row r="18" spans="1:6" x14ac:dyDescent="0.25">
      <c r="A18" s="522" t="s">
        <v>10</v>
      </c>
      <c r="B18" s="565" t="s">
        <v>23</v>
      </c>
      <c r="C18" s="51" t="s">
        <v>3170</v>
      </c>
      <c r="D18" s="476" t="s">
        <v>3304</v>
      </c>
      <c r="E18" s="657"/>
      <c r="F18" s="3"/>
    </row>
    <row r="19" spans="1:6" x14ac:dyDescent="0.25">
      <c r="A19" s="47" t="s">
        <v>9</v>
      </c>
      <c r="B19" s="957">
        <f>COUNTIF($B$38:$B$451,"*11TBK*")-COUNTIF($B$38:$B$395,"*11TBK.L*")</f>
        <v>37</v>
      </c>
      <c r="C19" s="1488">
        <f>ROUND(B19/$B$32*100,2)</f>
        <v>24.18</v>
      </c>
      <c r="D19" s="957"/>
      <c r="E19" s="657"/>
      <c r="F19" s="3"/>
    </row>
    <row r="20" spans="1:6" x14ac:dyDescent="0.25">
      <c r="A20" s="49" t="s">
        <v>44</v>
      </c>
      <c r="B20" s="958">
        <f>COUNTIF($B$38:$B$395,"*11TBK.L*")/2</f>
        <v>8</v>
      </c>
      <c r="C20" s="1489"/>
      <c r="D20" s="958">
        <f>ROUND(B20/$B$33*$C$33,0)</f>
        <v>5</v>
      </c>
      <c r="E20" s="658"/>
      <c r="F20" s="39"/>
    </row>
    <row r="21" spans="1:6" x14ac:dyDescent="0.25">
      <c r="A21" s="47" t="s">
        <v>49</v>
      </c>
      <c r="B21" s="886">
        <f>COUNTIF($B$38:$B$451,"*11TBY*")-COUNTIF($B$38:$B$395,"*11TBY.L*")</f>
        <v>46</v>
      </c>
      <c r="C21" s="1490">
        <f>ROUND(B21/$B$32*100,2)</f>
        <v>30.07</v>
      </c>
      <c r="D21" s="886"/>
      <c r="E21" s="40"/>
      <c r="F21" s="3"/>
    </row>
    <row r="22" spans="1:6" x14ac:dyDescent="0.25">
      <c r="A22" s="49" t="s">
        <v>52</v>
      </c>
      <c r="B22" s="887">
        <f>COUNTIF($B$38:$B$395,"*11TBY.L*")/2</f>
        <v>10</v>
      </c>
      <c r="C22" s="1491"/>
      <c r="D22" s="887">
        <f>ROUND(B22/$B$33*$C$33,0)</f>
        <v>6</v>
      </c>
      <c r="E22" s="658"/>
      <c r="F22" s="39"/>
    </row>
    <row r="23" spans="1:6" x14ac:dyDescent="0.25">
      <c r="A23" s="36" t="s">
        <v>1932</v>
      </c>
      <c r="B23" s="787">
        <f>COUNTIF($B$34:$B$395,"*11TKB*")-COUNTIF($B$34:$B$395,"*11TKB.L*")</f>
        <v>3</v>
      </c>
      <c r="C23" s="1492">
        <f>ROUND(B23/$B$32*100,2)</f>
        <v>1.96</v>
      </c>
      <c r="D23" s="787"/>
      <c r="E23" s="3"/>
      <c r="F23" s="3"/>
    </row>
    <row r="24" spans="1:6" x14ac:dyDescent="0.25">
      <c r="A24" s="49" t="s">
        <v>1934</v>
      </c>
      <c r="B24" s="788">
        <f>COUNTIF($B$38:$B$395,"*11TKB.L*")/2</f>
        <v>4</v>
      </c>
      <c r="C24" s="1493"/>
      <c r="D24" s="788">
        <f>ROUND(B24/$B$33*$C$33,0)</f>
        <v>2</v>
      </c>
      <c r="E24" s="39"/>
      <c r="F24" s="39"/>
    </row>
    <row r="25" spans="1:6" x14ac:dyDescent="0.25">
      <c r="A25" s="36" t="s">
        <v>53</v>
      </c>
      <c r="B25" s="1262">
        <f>COUNTIF($B$36:$B$451,"11BIS*")</f>
        <v>16</v>
      </c>
      <c r="C25" s="1494">
        <f t="shared" ref="C25:C30" si="0">ROUND(B25/$B$32*100,2)</f>
        <v>10.46</v>
      </c>
      <c r="D25" s="1262"/>
      <c r="E25" s="3"/>
      <c r="F25" s="3"/>
    </row>
    <row r="26" spans="1:6" x14ac:dyDescent="0.25">
      <c r="A26" s="47" t="s">
        <v>0</v>
      </c>
      <c r="B26" s="1262">
        <f>COUNTIF($B$41:$B$453,"11BYF*")</f>
        <v>12</v>
      </c>
      <c r="C26" s="1494">
        <f t="shared" si="0"/>
        <v>7.84</v>
      </c>
      <c r="D26" s="1262"/>
      <c r="E26" s="3"/>
      <c r="F26" s="3"/>
    </row>
    <row r="27" spans="1:6" x14ac:dyDescent="0.25">
      <c r="A27" s="32" t="s">
        <v>58</v>
      </c>
      <c r="B27" s="1098">
        <f>COUNTIF($B$41:$B$453,"11TTE*")</f>
        <v>9</v>
      </c>
      <c r="C27" s="1495">
        <f t="shared" si="0"/>
        <v>5.88</v>
      </c>
      <c r="D27" s="1098"/>
      <c r="E27" s="3"/>
      <c r="F27" s="3"/>
    </row>
    <row r="28" spans="1:6" x14ac:dyDescent="0.25">
      <c r="A28" s="32" t="s">
        <v>55</v>
      </c>
      <c r="B28" s="1336">
        <f>COUNTIF($B$34:$B$395,"*11RHS*")</f>
        <v>12</v>
      </c>
      <c r="C28" s="1496">
        <f t="shared" si="0"/>
        <v>7.84</v>
      </c>
      <c r="D28" s="1336"/>
      <c r="E28" s="3"/>
      <c r="F28" s="3"/>
    </row>
    <row r="29" spans="1:6" x14ac:dyDescent="0.25">
      <c r="A29" s="32" t="s">
        <v>50</v>
      </c>
      <c r="B29" s="1156">
        <f>COUNTIF($B$41:$B$453,"11THS*")</f>
        <v>9</v>
      </c>
      <c r="C29" s="1497">
        <f t="shared" si="0"/>
        <v>5.88</v>
      </c>
      <c r="D29" s="1156"/>
      <c r="E29" s="3"/>
      <c r="F29" s="3"/>
    </row>
    <row r="30" spans="1:6" x14ac:dyDescent="0.25">
      <c r="A30" s="32" t="s">
        <v>2451</v>
      </c>
      <c r="B30" s="1098">
        <v>9</v>
      </c>
      <c r="C30" s="1495">
        <f t="shared" si="0"/>
        <v>5.88</v>
      </c>
      <c r="D30" s="1098"/>
      <c r="E30" s="3"/>
      <c r="F30" s="3"/>
    </row>
    <row r="31" spans="1:6" x14ac:dyDescent="0.25">
      <c r="A31" s="1452" t="s">
        <v>2</v>
      </c>
      <c r="B31" s="1453">
        <f>SUM(B19:B30)</f>
        <v>175</v>
      </c>
      <c r="C31" s="560">
        <f>SUM(C19:C30)</f>
        <v>99.99</v>
      </c>
      <c r="D31" s="476"/>
      <c r="E31" s="26"/>
      <c r="F31" s="3"/>
    </row>
    <row r="32" spans="1:6" x14ac:dyDescent="0.25">
      <c r="A32" s="560" t="s">
        <v>3283</v>
      </c>
      <c r="B32" s="560">
        <f>SUM(B19,B21,B23,B25:B30)</f>
        <v>153</v>
      </c>
      <c r="C32" s="560">
        <f>ROUND(B32/B31*100,0)</f>
        <v>87</v>
      </c>
      <c r="D32" s="560"/>
      <c r="E32" s="26"/>
      <c r="F32" s="3"/>
    </row>
    <row r="33" spans="1:6" x14ac:dyDescent="0.25">
      <c r="A33" s="476" t="s">
        <v>3284</v>
      </c>
      <c r="B33" s="476">
        <f>SUM(B20,B22,B24)</f>
        <v>22</v>
      </c>
      <c r="C33" s="476">
        <f>ROUND(B33/B31*100,0)</f>
        <v>13</v>
      </c>
      <c r="D33" s="476">
        <f>SUM(D17:D30)</f>
        <v>13</v>
      </c>
      <c r="E33" s="26"/>
      <c r="F33" s="3"/>
    </row>
    <row r="34" spans="1:6" x14ac:dyDescent="0.25">
      <c r="A34" s="1567" t="s">
        <v>2536</v>
      </c>
      <c r="B34" s="1567"/>
      <c r="C34" s="1567"/>
      <c r="D34" s="1567"/>
      <c r="E34" s="571"/>
      <c r="F34" s="35"/>
    </row>
    <row r="35" spans="1:6" ht="115.5" customHeight="1" x14ac:dyDescent="0.25">
      <c r="A35" s="1568" t="s">
        <v>51</v>
      </c>
      <c r="B35" s="1568"/>
      <c r="C35" s="1568"/>
      <c r="D35" s="1568"/>
      <c r="E35" s="1568"/>
      <c r="F35" s="1568"/>
    </row>
    <row r="36" spans="1:6" x14ac:dyDescent="0.25">
      <c r="A36" s="59" t="s">
        <v>22</v>
      </c>
      <c r="B36" s="59"/>
      <c r="C36" s="59"/>
      <c r="D36" s="59"/>
      <c r="E36" s="59"/>
      <c r="F36" s="59"/>
    </row>
    <row r="37" spans="1:6" x14ac:dyDescent="0.25">
      <c r="A37" s="11" t="s">
        <v>3</v>
      </c>
      <c r="B37" s="11" t="s">
        <v>6</v>
      </c>
      <c r="C37" s="11" t="s">
        <v>7</v>
      </c>
      <c r="D37" s="11" t="s">
        <v>8</v>
      </c>
      <c r="E37" s="12" t="s">
        <v>4</v>
      </c>
      <c r="F37" s="11" t="s">
        <v>11</v>
      </c>
    </row>
    <row r="38" spans="1:6" x14ac:dyDescent="0.25">
      <c r="A38" s="572" t="s">
        <v>2501</v>
      </c>
      <c r="B38" s="572"/>
      <c r="C38" s="14"/>
      <c r="D38" s="14"/>
      <c r="E38" s="14"/>
      <c r="F38" s="14"/>
    </row>
    <row r="39" spans="1:6" x14ac:dyDescent="0.25">
      <c r="A39" s="5" t="s">
        <v>34</v>
      </c>
      <c r="B39" s="1589" t="s">
        <v>1935</v>
      </c>
      <c r="C39" s="1590"/>
      <c r="D39" s="32"/>
      <c r="E39" s="562"/>
      <c r="F39" s="16"/>
    </row>
    <row r="40" spans="1:6" x14ac:dyDescent="0.25">
      <c r="A40" s="5" t="s">
        <v>35</v>
      </c>
      <c r="B40" s="1591"/>
      <c r="C40" s="1592"/>
      <c r="D40" s="32"/>
      <c r="E40" s="562"/>
      <c r="F40" s="16"/>
    </row>
    <row r="41" spans="1:6" x14ac:dyDescent="0.25">
      <c r="A41" s="72" t="s">
        <v>36</v>
      </c>
      <c r="B41" s="1591"/>
      <c r="C41" s="1592"/>
      <c r="D41" s="32"/>
      <c r="E41" s="32"/>
      <c r="F41" s="32"/>
    </row>
    <row r="42" spans="1:6" x14ac:dyDescent="0.25">
      <c r="A42" s="72" t="s">
        <v>37</v>
      </c>
      <c r="B42" s="1565"/>
      <c r="C42" s="1566"/>
      <c r="D42" s="32"/>
      <c r="E42" s="32"/>
      <c r="F42" s="32"/>
    </row>
    <row r="43" spans="1:6" x14ac:dyDescent="0.25">
      <c r="A43" s="435" t="s">
        <v>57</v>
      </c>
      <c r="B43" s="436"/>
      <c r="C43" s="436"/>
      <c r="D43" s="436"/>
      <c r="E43" s="437"/>
      <c r="F43" s="436"/>
    </row>
    <row r="44" spans="1:6" ht="15.6" customHeight="1" x14ac:dyDescent="0.25">
      <c r="A44" s="27" t="s">
        <v>39</v>
      </c>
      <c r="B44" s="574"/>
      <c r="C44" s="574"/>
      <c r="D44" s="574"/>
      <c r="E44" s="574"/>
      <c r="F44" s="574"/>
    </row>
    <row r="45" spans="1:6" ht="15.75" customHeight="1" x14ac:dyDescent="0.25">
      <c r="A45" s="27" t="s">
        <v>38</v>
      </c>
      <c r="B45" s="574"/>
      <c r="C45" s="574"/>
      <c r="D45" s="574"/>
      <c r="E45" s="574"/>
      <c r="F45" s="574"/>
    </row>
    <row r="46" spans="1:6" ht="15.75" customHeight="1" x14ac:dyDescent="0.25">
      <c r="A46" s="25" t="s">
        <v>40</v>
      </c>
      <c r="B46" s="32"/>
      <c r="C46" s="32"/>
      <c r="D46" s="32"/>
      <c r="E46" s="32"/>
      <c r="F46" s="32"/>
    </row>
    <row r="47" spans="1:6" ht="15.75" customHeight="1" x14ac:dyDescent="0.25">
      <c r="A47" s="25" t="s">
        <v>41</v>
      </c>
      <c r="B47" s="574"/>
      <c r="C47" s="574"/>
      <c r="D47" s="32"/>
      <c r="E47" s="32"/>
      <c r="F47" s="32"/>
    </row>
    <row r="48" spans="1:6" x14ac:dyDescent="0.25">
      <c r="A48" s="572" t="s">
        <v>2502</v>
      </c>
      <c r="B48" s="572"/>
      <c r="C48" s="14"/>
      <c r="D48" s="14"/>
      <c r="E48" s="14"/>
      <c r="F48" s="14"/>
    </row>
    <row r="49" spans="1:6" x14ac:dyDescent="0.25">
      <c r="A49" s="5" t="s">
        <v>34</v>
      </c>
      <c r="B49" s="1615" t="s">
        <v>3254</v>
      </c>
      <c r="C49" s="1616"/>
      <c r="D49" s="32"/>
      <c r="E49" s="32"/>
      <c r="F49" s="32"/>
    </row>
    <row r="50" spans="1:6" x14ac:dyDescent="0.25">
      <c r="A50" s="5" t="s">
        <v>35</v>
      </c>
      <c r="B50" s="1577"/>
      <c r="C50" s="1617"/>
      <c r="D50" s="32"/>
      <c r="E50" s="32"/>
      <c r="F50" s="32"/>
    </row>
    <row r="51" spans="1:6" x14ac:dyDescent="0.25">
      <c r="A51" s="5" t="s">
        <v>36</v>
      </c>
      <c r="B51" s="1577"/>
      <c r="C51" s="1617"/>
      <c r="D51" s="32"/>
      <c r="E51" s="32"/>
      <c r="F51" s="32"/>
    </row>
    <row r="52" spans="1:6" x14ac:dyDescent="0.25">
      <c r="A52" s="5" t="s">
        <v>37</v>
      </c>
      <c r="B52" s="1579"/>
      <c r="C52" s="1618"/>
      <c r="D52" s="32"/>
      <c r="E52" s="32"/>
      <c r="F52" s="32"/>
    </row>
    <row r="53" spans="1:6" x14ac:dyDescent="0.25">
      <c r="A53" s="435" t="s">
        <v>57</v>
      </c>
      <c r="B53" s="551"/>
      <c r="C53" s="551"/>
      <c r="D53" s="551"/>
      <c r="E53" s="551"/>
      <c r="F53" s="551"/>
    </row>
    <row r="54" spans="1:6" x14ac:dyDescent="0.25">
      <c r="A54" s="27" t="s">
        <v>39</v>
      </c>
      <c r="B54" s="860" t="s">
        <v>899</v>
      </c>
      <c r="C54" s="861" t="s">
        <v>49</v>
      </c>
      <c r="D54" s="862" t="s">
        <v>900</v>
      </c>
      <c r="E54" s="863" t="s">
        <v>1979</v>
      </c>
      <c r="F54" s="860" t="s">
        <v>901</v>
      </c>
    </row>
    <row r="55" spans="1:6" x14ac:dyDescent="0.25">
      <c r="A55" s="27" t="s">
        <v>38</v>
      </c>
      <c r="B55" s="860" t="s">
        <v>902</v>
      </c>
      <c r="C55" s="861" t="s">
        <v>49</v>
      </c>
      <c r="D55" s="862" t="s">
        <v>900</v>
      </c>
      <c r="E55" s="863" t="s">
        <v>1979</v>
      </c>
      <c r="F55" s="860" t="s">
        <v>901</v>
      </c>
    </row>
    <row r="56" spans="1:6" x14ac:dyDescent="0.25">
      <c r="A56" s="25" t="s">
        <v>40</v>
      </c>
      <c r="B56" s="1120" t="s">
        <v>1985</v>
      </c>
      <c r="C56" s="1120" t="s">
        <v>1986</v>
      </c>
      <c r="D56" s="1147"/>
      <c r="E56" s="1147"/>
      <c r="F56" s="1147"/>
    </row>
    <row r="57" spans="1:6" x14ac:dyDescent="0.25">
      <c r="A57" s="25" t="s">
        <v>41</v>
      </c>
      <c r="B57" s="1120" t="s">
        <v>1985</v>
      </c>
      <c r="C57" s="1120" t="s">
        <v>1986</v>
      </c>
      <c r="D57" s="1147"/>
      <c r="E57" s="1147"/>
      <c r="F57" s="1147"/>
    </row>
    <row r="58" spans="1:6" x14ac:dyDescent="0.25">
      <c r="A58" s="572" t="s">
        <v>2503</v>
      </c>
      <c r="B58" s="572"/>
      <c r="C58" s="14"/>
      <c r="D58" s="14"/>
      <c r="E58" s="14"/>
      <c r="F58" s="14"/>
    </row>
    <row r="59" spans="1:6" x14ac:dyDescent="0.25">
      <c r="A59" s="5" t="s">
        <v>34</v>
      </c>
      <c r="B59" s="777" t="s">
        <v>429</v>
      </c>
      <c r="C59" s="773" t="s">
        <v>427</v>
      </c>
      <c r="D59" s="774" t="s">
        <v>430</v>
      </c>
      <c r="E59" s="775" t="s">
        <v>435</v>
      </c>
      <c r="F59" s="776" t="s">
        <v>432</v>
      </c>
    </row>
    <row r="60" spans="1:6" x14ac:dyDescent="0.25">
      <c r="A60" s="5" t="s">
        <v>35</v>
      </c>
      <c r="B60" s="860" t="s">
        <v>911</v>
      </c>
      <c r="C60" s="861" t="s">
        <v>49</v>
      </c>
      <c r="D60" s="866" t="s">
        <v>906</v>
      </c>
      <c r="E60" s="867" t="s">
        <v>1979</v>
      </c>
      <c r="F60" s="867" t="s">
        <v>907</v>
      </c>
    </row>
    <row r="61" spans="1:6" x14ac:dyDescent="0.25">
      <c r="A61" s="5" t="s">
        <v>36</v>
      </c>
      <c r="B61" s="913" t="s">
        <v>698</v>
      </c>
      <c r="C61" s="914" t="s">
        <v>9</v>
      </c>
      <c r="D61" s="915" t="s">
        <v>1974</v>
      </c>
      <c r="E61" s="916" t="s">
        <v>2170</v>
      </c>
      <c r="F61" s="916" t="s">
        <v>2176</v>
      </c>
    </row>
    <row r="62" spans="1:6" x14ac:dyDescent="0.25">
      <c r="A62" s="5" t="s">
        <v>37</v>
      </c>
      <c r="B62" s="913" t="s">
        <v>701</v>
      </c>
      <c r="C62" s="914" t="s">
        <v>9</v>
      </c>
      <c r="D62" s="915" t="s">
        <v>1974</v>
      </c>
      <c r="E62" s="916" t="s">
        <v>2170</v>
      </c>
      <c r="F62" s="916" t="s">
        <v>2176</v>
      </c>
    </row>
    <row r="63" spans="1:6" x14ac:dyDescent="0.25">
      <c r="A63" s="435" t="s">
        <v>57</v>
      </c>
      <c r="B63" s="551"/>
      <c r="C63" s="551"/>
      <c r="D63" s="551"/>
      <c r="E63" s="551"/>
      <c r="F63" s="551"/>
    </row>
    <row r="64" spans="1:6" x14ac:dyDescent="0.25">
      <c r="A64" s="27" t="s">
        <v>39</v>
      </c>
      <c r="B64" s="860" t="s">
        <v>914</v>
      </c>
      <c r="C64" s="861" t="s">
        <v>49</v>
      </c>
      <c r="D64" s="865" t="s">
        <v>909</v>
      </c>
      <c r="E64" s="863" t="s">
        <v>1979</v>
      </c>
      <c r="F64" s="863" t="s">
        <v>910</v>
      </c>
    </row>
    <row r="65" spans="1:6" x14ac:dyDescent="0.25">
      <c r="A65" s="27" t="s">
        <v>38</v>
      </c>
      <c r="B65" s="860" t="s">
        <v>920</v>
      </c>
      <c r="C65" s="861" t="s">
        <v>49</v>
      </c>
      <c r="D65" s="865" t="s">
        <v>909</v>
      </c>
      <c r="E65" s="863" t="s">
        <v>1979</v>
      </c>
      <c r="F65" s="863" t="s">
        <v>910</v>
      </c>
    </row>
    <row r="66" spans="1:6" x14ac:dyDescent="0.25">
      <c r="A66" s="25" t="s">
        <v>40</v>
      </c>
      <c r="B66" s="1120" t="s">
        <v>1987</v>
      </c>
      <c r="C66" s="1120" t="s">
        <v>1988</v>
      </c>
      <c r="D66" s="1147"/>
      <c r="E66" s="1147"/>
      <c r="F66" s="1147"/>
    </row>
    <row r="67" spans="1:6" x14ac:dyDescent="0.25">
      <c r="A67" s="25" t="s">
        <v>41</v>
      </c>
      <c r="B67" s="1120" t="s">
        <v>1987</v>
      </c>
      <c r="C67" s="1120" t="s">
        <v>1988</v>
      </c>
      <c r="D67" s="1147"/>
      <c r="E67" s="1147"/>
      <c r="F67" s="1147"/>
    </row>
    <row r="68" spans="1:6" x14ac:dyDescent="0.25">
      <c r="A68" s="572" t="s">
        <v>2504</v>
      </c>
      <c r="B68" s="572"/>
      <c r="C68" s="14"/>
      <c r="D68" s="14"/>
      <c r="E68" s="14"/>
      <c r="F68" s="14"/>
    </row>
    <row r="69" spans="1:6" x14ac:dyDescent="0.25">
      <c r="A69" s="5" t="s">
        <v>34</v>
      </c>
      <c r="B69" s="848" t="s">
        <v>1895</v>
      </c>
      <c r="C69" s="849" t="s">
        <v>1896</v>
      </c>
      <c r="D69" s="850"/>
      <c r="E69" s="851" t="s">
        <v>1327</v>
      </c>
      <c r="F69" s="851"/>
    </row>
    <row r="70" spans="1:6" x14ac:dyDescent="0.25">
      <c r="A70" s="5" t="s">
        <v>35</v>
      </c>
      <c r="B70" s="848" t="s">
        <v>1895</v>
      </c>
      <c r="C70" s="849" t="s">
        <v>1896</v>
      </c>
      <c r="D70" s="850"/>
      <c r="E70" s="851" t="s">
        <v>1327</v>
      </c>
      <c r="F70" s="851"/>
    </row>
    <row r="71" spans="1:6" x14ac:dyDescent="0.25">
      <c r="A71" s="5" t="s">
        <v>36</v>
      </c>
      <c r="B71" s="849" t="s">
        <v>1897</v>
      </c>
      <c r="C71" s="849" t="s">
        <v>1898</v>
      </c>
      <c r="D71" s="850"/>
      <c r="E71" s="852" t="s">
        <v>1899</v>
      </c>
      <c r="F71" s="852"/>
    </row>
    <row r="72" spans="1:6" x14ac:dyDescent="0.25">
      <c r="A72" s="5" t="s">
        <v>37</v>
      </c>
      <c r="B72" s="849" t="s">
        <v>1897</v>
      </c>
      <c r="C72" s="849" t="s">
        <v>1898</v>
      </c>
      <c r="D72" s="850"/>
      <c r="E72" s="852" t="s">
        <v>1899</v>
      </c>
      <c r="F72" s="852"/>
    </row>
    <row r="73" spans="1:6" x14ac:dyDescent="0.25">
      <c r="A73" s="435" t="s">
        <v>57</v>
      </c>
      <c r="B73" s="436"/>
      <c r="C73" s="436"/>
      <c r="D73" s="436"/>
      <c r="E73" s="437"/>
      <c r="F73" s="436"/>
    </row>
    <row r="74" spans="1:6" x14ac:dyDescent="0.25">
      <c r="A74" s="27" t="s">
        <v>39</v>
      </c>
      <c r="B74" s="1581" t="s">
        <v>2477</v>
      </c>
      <c r="C74" s="1582"/>
      <c r="D74" s="32"/>
      <c r="E74" s="32"/>
      <c r="F74" s="32"/>
    </row>
    <row r="75" spans="1:6" x14ac:dyDescent="0.25">
      <c r="A75" s="27" t="s">
        <v>38</v>
      </c>
      <c r="B75" s="1583"/>
      <c r="C75" s="1584"/>
      <c r="D75" s="32"/>
      <c r="E75" s="32"/>
      <c r="F75" s="32"/>
    </row>
    <row r="76" spans="1:6" x14ac:dyDescent="0.25">
      <c r="A76" s="25" t="s">
        <v>40</v>
      </c>
      <c r="B76" s="1123" t="s">
        <v>1989</v>
      </c>
      <c r="C76" s="1120" t="s">
        <v>1990</v>
      </c>
      <c r="D76" s="1147"/>
      <c r="E76" s="1147"/>
      <c r="F76" s="1147"/>
    </row>
    <row r="77" spans="1:6" x14ac:dyDescent="0.25">
      <c r="A77" s="25" t="s">
        <v>41</v>
      </c>
      <c r="B77" s="1123" t="s">
        <v>1989</v>
      </c>
      <c r="C77" s="1120" t="s">
        <v>1990</v>
      </c>
      <c r="D77" s="1147"/>
      <c r="E77" s="1147"/>
      <c r="F77" s="1147"/>
    </row>
    <row r="78" spans="1:6" x14ac:dyDescent="0.25">
      <c r="A78" s="572" t="s">
        <v>2505</v>
      </c>
      <c r="B78" s="572"/>
      <c r="C78" s="14"/>
      <c r="D78" s="14"/>
      <c r="E78" s="14"/>
      <c r="F78" s="14"/>
    </row>
    <row r="79" spans="1:6" x14ac:dyDescent="0.25">
      <c r="A79" s="5" t="s">
        <v>34</v>
      </c>
      <c r="B79" s="917" t="s">
        <v>706</v>
      </c>
      <c r="C79" s="917" t="s">
        <v>9</v>
      </c>
      <c r="D79" s="918" t="s">
        <v>707</v>
      </c>
      <c r="E79" s="919" t="s">
        <v>2170</v>
      </c>
      <c r="F79" s="917" t="s">
        <v>708</v>
      </c>
    </row>
    <row r="80" spans="1:6" x14ac:dyDescent="0.25">
      <c r="A80" s="5" t="s">
        <v>35</v>
      </c>
      <c r="B80" s="917" t="s">
        <v>709</v>
      </c>
      <c r="C80" s="917" t="s">
        <v>9</v>
      </c>
      <c r="D80" s="918" t="s">
        <v>707</v>
      </c>
      <c r="E80" s="919" t="s">
        <v>2170</v>
      </c>
      <c r="F80" s="917" t="s">
        <v>708</v>
      </c>
    </row>
    <row r="81" spans="1:6" x14ac:dyDescent="0.25">
      <c r="A81" s="5" t="s">
        <v>36</v>
      </c>
      <c r="B81" s="1244" t="s">
        <v>1657</v>
      </c>
      <c r="C81" s="1244" t="s">
        <v>0</v>
      </c>
      <c r="D81" s="1244" t="s">
        <v>1658</v>
      </c>
      <c r="E81" s="1245" t="s">
        <v>3139</v>
      </c>
      <c r="F81" s="1245" t="s">
        <v>1660</v>
      </c>
    </row>
    <row r="82" spans="1:6" x14ac:dyDescent="0.25">
      <c r="A82" s="5" t="s">
        <v>37</v>
      </c>
      <c r="B82" s="1244" t="s">
        <v>1661</v>
      </c>
      <c r="C82" s="1244" t="s">
        <v>0</v>
      </c>
      <c r="D82" s="1244" t="s">
        <v>1662</v>
      </c>
      <c r="E82" s="1245" t="s">
        <v>3139</v>
      </c>
      <c r="F82" s="1245" t="s">
        <v>1663</v>
      </c>
    </row>
    <row r="83" spans="1:6" x14ac:dyDescent="0.25">
      <c r="A83" s="435" t="s">
        <v>57</v>
      </c>
      <c r="B83" s="436"/>
      <c r="C83" s="436"/>
      <c r="D83" s="436"/>
      <c r="E83" s="437"/>
      <c r="F83" s="436"/>
    </row>
    <row r="84" spans="1:6" x14ac:dyDescent="0.25">
      <c r="A84" s="27" t="s">
        <v>39</v>
      </c>
      <c r="B84" s="860" t="s">
        <v>905</v>
      </c>
      <c r="C84" s="861" t="s">
        <v>49</v>
      </c>
      <c r="D84" s="865" t="s">
        <v>903</v>
      </c>
      <c r="E84" s="863" t="s">
        <v>1980</v>
      </c>
      <c r="F84" s="512" t="s">
        <v>2197</v>
      </c>
    </row>
    <row r="85" spans="1:6" x14ac:dyDescent="0.25">
      <c r="A85" s="27" t="s">
        <v>38</v>
      </c>
      <c r="B85" s="860" t="s">
        <v>908</v>
      </c>
      <c r="C85" s="861" t="s">
        <v>49</v>
      </c>
      <c r="D85" s="865" t="s">
        <v>903</v>
      </c>
      <c r="E85" s="863" t="s">
        <v>1980</v>
      </c>
      <c r="F85" s="512" t="s">
        <v>2197</v>
      </c>
    </row>
    <row r="86" spans="1:6" x14ac:dyDescent="0.25">
      <c r="A86" s="25" t="s">
        <v>40</v>
      </c>
      <c r="B86" s="914" t="s">
        <v>702</v>
      </c>
      <c r="C86" s="914" t="s">
        <v>9</v>
      </c>
      <c r="D86" s="914" t="s">
        <v>703</v>
      </c>
      <c r="E86" s="916" t="s">
        <v>2170</v>
      </c>
      <c r="F86" s="916" t="s">
        <v>2177</v>
      </c>
    </row>
    <row r="87" spans="1:6" x14ac:dyDescent="0.25">
      <c r="A87" s="25" t="s">
        <v>41</v>
      </c>
      <c r="B87" s="914" t="s">
        <v>705</v>
      </c>
      <c r="C87" s="914" t="s">
        <v>9</v>
      </c>
      <c r="D87" s="914" t="s">
        <v>703</v>
      </c>
      <c r="E87" s="916" t="s">
        <v>2170</v>
      </c>
      <c r="F87" s="916" t="s">
        <v>2177</v>
      </c>
    </row>
    <row r="88" spans="1:6" x14ac:dyDescent="0.25">
      <c r="A88" s="59" t="s">
        <v>14</v>
      </c>
      <c r="B88" s="59"/>
      <c r="C88" s="59"/>
      <c r="D88" s="1206"/>
      <c r="E88" s="59"/>
      <c r="F88" s="59"/>
    </row>
    <row r="89" spans="1:6" x14ac:dyDescent="0.25">
      <c r="A89" s="11" t="s">
        <v>3</v>
      </c>
      <c r="B89" s="11" t="s">
        <v>6</v>
      </c>
      <c r="C89" s="11" t="s">
        <v>7</v>
      </c>
      <c r="D89" s="11" t="s">
        <v>8</v>
      </c>
      <c r="E89" s="12" t="s">
        <v>4</v>
      </c>
      <c r="F89" s="11" t="s">
        <v>11</v>
      </c>
    </row>
    <row r="90" spans="1:6" x14ac:dyDescent="0.25">
      <c r="A90" s="572" t="s">
        <v>2506</v>
      </c>
      <c r="B90" s="572"/>
      <c r="C90" s="14"/>
      <c r="D90" s="14"/>
      <c r="E90" s="14"/>
      <c r="F90" s="14"/>
    </row>
    <row r="91" spans="1:6" x14ac:dyDescent="0.25">
      <c r="A91" s="5" t="s">
        <v>34</v>
      </c>
      <c r="B91" s="1249" t="s">
        <v>1664</v>
      </c>
      <c r="C91" s="1249" t="s">
        <v>0</v>
      </c>
      <c r="D91" s="1249" t="s">
        <v>1665</v>
      </c>
      <c r="E91" s="1247" t="s">
        <v>3139</v>
      </c>
      <c r="F91" s="1248" t="s">
        <v>1666</v>
      </c>
    </row>
    <row r="92" spans="1:6" x14ac:dyDescent="0.25">
      <c r="A92" s="5" t="s">
        <v>35</v>
      </c>
      <c r="B92" s="1249" t="s">
        <v>1667</v>
      </c>
      <c r="C92" s="1249" t="s">
        <v>0</v>
      </c>
      <c r="D92" s="1250" t="s">
        <v>1668</v>
      </c>
      <c r="E92" s="1251" t="s">
        <v>3139</v>
      </c>
      <c r="F92" s="1249" t="s">
        <v>1669</v>
      </c>
    </row>
    <row r="93" spans="1:6" x14ac:dyDescent="0.25">
      <c r="A93" s="5" t="s">
        <v>36</v>
      </c>
      <c r="B93" s="868" t="s">
        <v>916</v>
      </c>
      <c r="C93" s="868" t="s">
        <v>2478</v>
      </c>
      <c r="D93" s="868" t="s">
        <v>918</v>
      </c>
      <c r="E93" s="869" t="s">
        <v>1978</v>
      </c>
      <c r="F93" s="582" t="s">
        <v>919</v>
      </c>
    </row>
    <row r="94" spans="1:6" x14ac:dyDescent="0.25">
      <c r="A94" s="5" t="s">
        <v>37</v>
      </c>
      <c r="B94" s="868" t="s">
        <v>941</v>
      </c>
      <c r="C94" s="868" t="s">
        <v>2478</v>
      </c>
      <c r="D94" s="868" t="s">
        <v>918</v>
      </c>
      <c r="E94" s="869" t="s">
        <v>1978</v>
      </c>
      <c r="F94" s="582" t="s">
        <v>919</v>
      </c>
    </row>
    <row r="95" spans="1:6" x14ac:dyDescent="0.25">
      <c r="A95" s="435" t="s">
        <v>57</v>
      </c>
      <c r="B95" s="436"/>
      <c r="C95" s="436"/>
      <c r="D95" s="436"/>
      <c r="E95" s="437"/>
      <c r="F95" s="436"/>
    </row>
    <row r="96" spans="1:6" x14ac:dyDescent="0.25">
      <c r="A96" s="27" t="s">
        <v>39</v>
      </c>
      <c r="B96" s="1207" t="s">
        <v>72</v>
      </c>
      <c r="C96" s="1207" t="s">
        <v>53</v>
      </c>
      <c r="D96" s="1207" t="s">
        <v>73</v>
      </c>
      <c r="E96" s="1208" t="s">
        <v>74</v>
      </c>
      <c r="F96" s="1210" t="s">
        <v>75</v>
      </c>
    </row>
    <row r="97" spans="1:6" x14ac:dyDescent="0.25">
      <c r="A97" s="27" t="s">
        <v>38</v>
      </c>
      <c r="B97" s="1207" t="s">
        <v>76</v>
      </c>
      <c r="C97" s="1207" t="s">
        <v>53</v>
      </c>
      <c r="D97" s="1208" t="s">
        <v>73</v>
      </c>
      <c r="E97" s="1208" t="s">
        <v>74</v>
      </c>
      <c r="F97" s="1210" t="s">
        <v>75</v>
      </c>
    </row>
    <row r="98" spans="1:6" x14ac:dyDescent="0.25">
      <c r="A98" s="25" t="s">
        <v>40</v>
      </c>
      <c r="B98" s="868" t="s">
        <v>916</v>
      </c>
      <c r="C98" s="868" t="s">
        <v>2478</v>
      </c>
      <c r="D98" s="868" t="s">
        <v>918</v>
      </c>
      <c r="E98" s="869" t="s">
        <v>1978</v>
      </c>
      <c r="F98" s="1210" t="s">
        <v>919</v>
      </c>
    </row>
    <row r="99" spans="1:6" x14ac:dyDescent="0.25">
      <c r="A99" s="25" t="s">
        <v>41</v>
      </c>
      <c r="B99" s="868" t="s">
        <v>941</v>
      </c>
      <c r="C99" s="868" t="s">
        <v>2478</v>
      </c>
      <c r="D99" s="868" t="s">
        <v>918</v>
      </c>
      <c r="E99" s="869" t="s">
        <v>1978</v>
      </c>
      <c r="F99" s="1210" t="s">
        <v>919</v>
      </c>
    </row>
    <row r="100" spans="1:6" x14ac:dyDescent="0.25">
      <c r="A100" s="572" t="s">
        <v>2507</v>
      </c>
      <c r="B100" s="572"/>
      <c r="C100" s="14"/>
      <c r="D100" s="14"/>
      <c r="E100" s="14"/>
      <c r="F100" s="1210"/>
    </row>
    <row r="101" spans="1:6" x14ac:dyDescent="0.25">
      <c r="A101" s="5" t="s">
        <v>34</v>
      </c>
      <c r="B101" s="860" t="s">
        <v>923</v>
      </c>
      <c r="C101" s="861" t="s">
        <v>49</v>
      </c>
      <c r="D101" s="866" t="s">
        <v>912</v>
      </c>
      <c r="E101" s="863" t="s">
        <v>1980</v>
      </c>
      <c r="F101" s="1210" t="s">
        <v>2198</v>
      </c>
    </row>
    <row r="102" spans="1:6" x14ac:dyDescent="0.25">
      <c r="A102" s="5" t="s">
        <v>35</v>
      </c>
      <c r="B102" s="860" t="s">
        <v>926</v>
      </c>
      <c r="C102" s="861" t="s">
        <v>49</v>
      </c>
      <c r="D102" s="866" t="s">
        <v>912</v>
      </c>
      <c r="E102" s="863" t="s">
        <v>1980</v>
      </c>
      <c r="F102" s="1210" t="s">
        <v>2198</v>
      </c>
    </row>
    <row r="103" spans="1:6" x14ac:dyDescent="0.25">
      <c r="A103" s="5" t="s">
        <v>36</v>
      </c>
      <c r="B103" s="1198" t="s">
        <v>929</v>
      </c>
      <c r="C103" s="1198" t="s">
        <v>49</v>
      </c>
      <c r="D103" s="1198" t="s">
        <v>915</v>
      </c>
      <c r="E103" s="1200" t="s">
        <v>1980</v>
      </c>
      <c r="F103" s="1210" t="s">
        <v>2198</v>
      </c>
    </row>
    <row r="104" spans="1:6" x14ac:dyDescent="0.25">
      <c r="A104" s="5" t="s">
        <v>37</v>
      </c>
      <c r="B104" s="1198" t="s">
        <v>932</v>
      </c>
      <c r="C104" s="1198" t="s">
        <v>49</v>
      </c>
      <c r="D104" s="1198" t="s">
        <v>915</v>
      </c>
      <c r="E104" s="1200" t="s">
        <v>1980</v>
      </c>
      <c r="F104" s="1210" t="s">
        <v>2198</v>
      </c>
    </row>
    <row r="105" spans="1:6" x14ac:dyDescent="0.25">
      <c r="A105" s="435" t="s">
        <v>57</v>
      </c>
      <c r="B105" s="436"/>
      <c r="C105" s="436"/>
      <c r="D105" s="436"/>
      <c r="E105" s="437"/>
      <c r="F105" s="1210"/>
    </row>
    <row r="106" spans="1:6" x14ac:dyDescent="0.25">
      <c r="A106" s="27" t="s">
        <v>39</v>
      </c>
      <c r="B106" s="1209" t="s">
        <v>77</v>
      </c>
      <c r="C106" s="1209" t="s">
        <v>53</v>
      </c>
      <c r="D106" s="1210" t="s">
        <v>78</v>
      </c>
      <c r="E106" s="1210" t="s">
        <v>74</v>
      </c>
      <c r="F106" s="1210" t="s">
        <v>79</v>
      </c>
    </row>
    <row r="107" spans="1:6" x14ac:dyDescent="0.25">
      <c r="A107" s="27" t="s">
        <v>38</v>
      </c>
      <c r="B107" s="1209" t="s">
        <v>80</v>
      </c>
      <c r="C107" s="1209" t="s">
        <v>53</v>
      </c>
      <c r="D107" s="1210" t="s">
        <v>78</v>
      </c>
      <c r="E107" s="1210" t="s">
        <v>74</v>
      </c>
      <c r="F107" s="1210" t="s">
        <v>79</v>
      </c>
    </row>
    <row r="108" spans="1:6" x14ac:dyDescent="0.25">
      <c r="A108" s="25" t="s">
        <v>40</v>
      </c>
      <c r="B108" s="1147" t="s">
        <v>1985</v>
      </c>
      <c r="C108" s="1147" t="s">
        <v>1986</v>
      </c>
      <c r="D108" s="1147"/>
      <c r="E108" s="1147"/>
      <c r="F108" s="1210"/>
    </row>
    <row r="109" spans="1:6" x14ac:dyDescent="0.25">
      <c r="A109" s="25" t="s">
        <v>41</v>
      </c>
      <c r="B109" s="1147" t="s">
        <v>1985</v>
      </c>
      <c r="C109" s="1147" t="s">
        <v>1986</v>
      </c>
      <c r="D109" s="1147"/>
      <c r="E109" s="1147"/>
      <c r="F109" s="1210"/>
    </row>
    <row r="110" spans="1:6" x14ac:dyDescent="0.25">
      <c r="A110" s="572" t="s">
        <v>2508</v>
      </c>
      <c r="B110" s="572"/>
      <c r="C110" s="14"/>
      <c r="D110" s="14"/>
      <c r="E110" s="14"/>
      <c r="F110" s="1210"/>
    </row>
    <row r="111" spans="1:6" x14ac:dyDescent="0.25">
      <c r="A111" s="5" t="s">
        <v>34</v>
      </c>
      <c r="B111" s="777" t="s">
        <v>433</v>
      </c>
      <c r="C111" s="777" t="s">
        <v>427</v>
      </c>
      <c r="D111" s="777" t="s">
        <v>434</v>
      </c>
      <c r="E111" s="778" t="s">
        <v>435</v>
      </c>
      <c r="F111" s="776" t="s">
        <v>436</v>
      </c>
    </row>
    <row r="112" spans="1:6" x14ac:dyDescent="0.25">
      <c r="A112" s="5" t="s">
        <v>35</v>
      </c>
      <c r="B112" s="777" t="s">
        <v>437</v>
      </c>
      <c r="C112" s="777" t="s">
        <v>427</v>
      </c>
      <c r="D112" s="777" t="s">
        <v>438</v>
      </c>
      <c r="E112" s="778" t="s">
        <v>435</v>
      </c>
      <c r="F112" s="776" t="s">
        <v>439</v>
      </c>
    </row>
    <row r="113" spans="1:6" x14ac:dyDescent="0.25">
      <c r="A113" s="5" t="s">
        <v>36</v>
      </c>
      <c r="B113" s="1322" t="s">
        <v>1900</v>
      </c>
      <c r="C113" s="1322" t="s">
        <v>55</v>
      </c>
      <c r="D113" s="1322" t="s">
        <v>1772</v>
      </c>
      <c r="E113" s="1323" t="s">
        <v>3315</v>
      </c>
      <c r="F113" s="1323" t="s">
        <v>1774</v>
      </c>
    </row>
    <row r="114" spans="1:6" x14ac:dyDescent="0.25">
      <c r="A114" s="5" t="s">
        <v>37</v>
      </c>
      <c r="B114" s="1322" t="s">
        <v>1901</v>
      </c>
      <c r="C114" s="1322" t="s">
        <v>55</v>
      </c>
      <c r="D114" s="1322" t="s">
        <v>1772</v>
      </c>
      <c r="E114" s="1323" t="s">
        <v>3315</v>
      </c>
      <c r="F114" s="1323" t="s">
        <v>1774</v>
      </c>
    </row>
    <row r="115" spans="1:6" x14ac:dyDescent="0.25">
      <c r="A115" s="435" t="s">
        <v>57</v>
      </c>
      <c r="B115" s="436"/>
      <c r="C115" s="436"/>
      <c r="D115" s="436"/>
      <c r="E115" s="437"/>
      <c r="F115" s="1210"/>
    </row>
    <row r="116" spans="1:6" x14ac:dyDescent="0.25">
      <c r="A116" s="27" t="s">
        <v>39</v>
      </c>
      <c r="B116" s="914" t="s">
        <v>715</v>
      </c>
      <c r="C116" s="914" t="s">
        <v>9</v>
      </c>
      <c r="D116" s="914" t="s">
        <v>2180</v>
      </c>
      <c r="E116" s="916" t="s">
        <v>2170</v>
      </c>
      <c r="F116" s="1210" t="s">
        <v>717</v>
      </c>
    </row>
    <row r="117" spans="1:6" x14ac:dyDescent="0.25">
      <c r="A117" s="27" t="s">
        <v>38</v>
      </c>
      <c r="B117" s="914" t="s">
        <v>718</v>
      </c>
      <c r="C117" s="914" t="s">
        <v>9</v>
      </c>
      <c r="D117" s="914" t="s">
        <v>732</v>
      </c>
      <c r="E117" s="916" t="s">
        <v>2170</v>
      </c>
      <c r="F117" s="1210" t="s">
        <v>717</v>
      </c>
    </row>
    <row r="118" spans="1:6" x14ac:dyDescent="0.25">
      <c r="A118" s="25" t="s">
        <v>40</v>
      </c>
      <c r="B118" s="1147" t="s">
        <v>1987</v>
      </c>
      <c r="C118" s="1147" t="s">
        <v>1988</v>
      </c>
      <c r="D118" s="1147"/>
      <c r="E118" s="1147"/>
      <c r="F118" s="1210"/>
    </row>
    <row r="119" spans="1:6" x14ac:dyDescent="0.25">
      <c r="A119" s="25" t="s">
        <v>41</v>
      </c>
      <c r="B119" s="1147" t="s">
        <v>1987</v>
      </c>
      <c r="C119" s="1147" t="s">
        <v>1988</v>
      </c>
      <c r="D119" s="1147"/>
      <c r="E119" s="1147"/>
      <c r="F119" s="1210"/>
    </row>
    <row r="120" spans="1:6" x14ac:dyDescent="0.25">
      <c r="A120" s="572" t="s">
        <v>2509</v>
      </c>
      <c r="B120" s="572"/>
      <c r="C120" s="14"/>
      <c r="D120" s="14"/>
      <c r="E120" s="14"/>
      <c r="F120" s="1210"/>
    </row>
    <row r="121" spans="1:6" x14ac:dyDescent="0.25">
      <c r="A121" s="5" t="s">
        <v>34</v>
      </c>
      <c r="B121" s="848" t="s">
        <v>1895</v>
      </c>
      <c r="C121" s="849" t="s">
        <v>1896</v>
      </c>
      <c r="D121" s="850"/>
      <c r="E121" s="851" t="s">
        <v>1327</v>
      </c>
      <c r="F121" s="1210"/>
    </row>
    <row r="122" spans="1:6" x14ac:dyDescent="0.25">
      <c r="A122" s="5" t="s">
        <v>35</v>
      </c>
      <c r="B122" s="848" t="s">
        <v>1895</v>
      </c>
      <c r="C122" s="849" t="s">
        <v>1896</v>
      </c>
      <c r="D122" s="850"/>
      <c r="E122" s="851" t="s">
        <v>1327</v>
      </c>
      <c r="F122" s="1210"/>
    </row>
    <row r="123" spans="1:6" x14ac:dyDescent="0.25">
      <c r="A123" s="5" t="s">
        <v>36</v>
      </c>
      <c r="B123" s="849" t="s">
        <v>1897</v>
      </c>
      <c r="C123" s="849" t="s">
        <v>1898</v>
      </c>
      <c r="D123" s="850"/>
      <c r="E123" s="852" t="s">
        <v>1899</v>
      </c>
      <c r="F123" s="1210"/>
    </row>
    <row r="124" spans="1:6" x14ac:dyDescent="0.25">
      <c r="A124" s="5" t="s">
        <v>37</v>
      </c>
      <c r="B124" s="849" t="s">
        <v>1897</v>
      </c>
      <c r="C124" s="849" t="s">
        <v>1898</v>
      </c>
      <c r="D124" s="850"/>
      <c r="E124" s="852" t="s">
        <v>1899</v>
      </c>
      <c r="F124" s="1210"/>
    </row>
    <row r="125" spans="1:6" x14ac:dyDescent="0.25">
      <c r="A125" s="605" t="s">
        <v>57</v>
      </c>
      <c r="B125" s="436"/>
      <c r="C125" s="436"/>
      <c r="D125" s="438"/>
      <c r="E125" s="438"/>
      <c r="F125" s="1210"/>
    </row>
    <row r="126" spans="1:6" x14ac:dyDescent="0.25">
      <c r="A126" s="18" t="s">
        <v>39</v>
      </c>
      <c r="B126" s="860" t="s">
        <v>935</v>
      </c>
      <c r="C126" s="861" t="s">
        <v>49</v>
      </c>
      <c r="D126" s="862" t="s">
        <v>921</v>
      </c>
      <c r="E126" s="863" t="s">
        <v>1980</v>
      </c>
      <c r="F126" s="1210" t="s">
        <v>2199</v>
      </c>
    </row>
    <row r="127" spans="1:6" x14ac:dyDescent="0.25">
      <c r="A127" s="18" t="s">
        <v>38</v>
      </c>
      <c r="B127" s="860" t="s">
        <v>938</v>
      </c>
      <c r="C127" s="861" t="s">
        <v>49</v>
      </c>
      <c r="D127" s="862" t="s">
        <v>921</v>
      </c>
      <c r="E127" s="863" t="s">
        <v>1980</v>
      </c>
      <c r="F127" s="1210" t="s">
        <v>2199</v>
      </c>
    </row>
    <row r="128" spans="1:6" x14ac:dyDescent="0.25">
      <c r="A128" s="515" t="s">
        <v>40</v>
      </c>
      <c r="B128" s="1148" t="s">
        <v>1989</v>
      </c>
      <c r="C128" s="1147" t="s">
        <v>1990</v>
      </c>
      <c r="D128" s="1147"/>
      <c r="E128" s="1147"/>
      <c r="F128" s="1210"/>
    </row>
    <row r="129" spans="1:6" x14ac:dyDescent="0.25">
      <c r="A129" s="25" t="s">
        <v>41</v>
      </c>
      <c r="B129" s="1148" t="s">
        <v>1989</v>
      </c>
      <c r="C129" s="1147" t="s">
        <v>1990</v>
      </c>
      <c r="D129" s="1147"/>
      <c r="E129" s="1147"/>
      <c r="F129" s="1210"/>
    </row>
    <row r="130" spans="1:6" x14ac:dyDescent="0.25">
      <c r="A130" s="572" t="s">
        <v>2510</v>
      </c>
      <c r="B130" s="572"/>
      <c r="C130" s="14"/>
      <c r="D130" s="14"/>
      <c r="E130" s="14"/>
      <c r="F130" s="1210"/>
    </row>
    <row r="131" spans="1:6" x14ac:dyDescent="0.25">
      <c r="A131" s="5" t="s">
        <v>34</v>
      </c>
      <c r="B131" s="922" t="s">
        <v>719</v>
      </c>
      <c r="C131" s="922" t="s">
        <v>9</v>
      </c>
      <c r="D131" s="922" t="s">
        <v>720</v>
      </c>
      <c r="E131" s="923" t="s">
        <v>2170</v>
      </c>
      <c r="F131" s="1210" t="s">
        <v>2181</v>
      </c>
    </row>
    <row r="132" spans="1:6" x14ac:dyDescent="0.25">
      <c r="A132" s="5" t="s">
        <v>35</v>
      </c>
      <c r="B132" s="922" t="s">
        <v>722</v>
      </c>
      <c r="C132" s="922" t="s">
        <v>9</v>
      </c>
      <c r="D132" s="922" t="s">
        <v>720</v>
      </c>
      <c r="E132" s="923" t="s">
        <v>2170</v>
      </c>
      <c r="F132" s="1210" t="s">
        <v>2181</v>
      </c>
    </row>
    <row r="133" spans="1:6" x14ac:dyDescent="0.25">
      <c r="A133" s="5" t="s">
        <v>36</v>
      </c>
      <c r="B133" s="882" t="s">
        <v>944</v>
      </c>
      <c r="C133" s="883" t="s">
        <v>49</v>
      </c>
      <c r="D133" s="866" t="s">
        <v>924</v>
      </c>
      <c r="E133" s="867" t="s">
        <v>1979</v>
      </c>
      <c r="F133" s="1210" t="s">
        <v>925</v>
      </c>
    </row>
    <row r="134" spans="1:6" x14ac:dyDescent="0.25">
      <c r="A134" s="5" t="s">
        <v>37</v>
      </c>
      <c r="B134" s="860" t="s">
        <v>947</v>
      </c>
      <c r="C134" s="861" t="s">
        <v>49</v>
      </c>
      <c r="D134" s="862" t="s">
        <v>924</v>
      </c>
      <c r="E134" s="863" t="s">
        <v>1979</v>
      </c>
      <c r="F134" s="1210" t="s">
        <v>925</v>
      </c>
    </row>
    <row r="135" spans="1:6" x14ac:dyDescent="0.25">
      <c r="A135" s="435" t="s">
        <v>57</v>
      </c>
      <c r="B135" s="436"/>
      <c r="C135" s="436"/>
      <c r="D135" s="436"/>
      <c r="E135" s="437"/>
      <c r="F135" s="1210"/>
    </row>
    <row r="136" spans="1:6" x14ac:dyDescent="0.25">
      <c r="A136" s="18" t="s">
        <v>39</v>
      </c>
      <c r="B136" s="927" t="s">
        <v>723</v>
      </c>
      <c r="C136" s="928" t="s">
        <v>9</v>
      </c>
      <c r="D136" s="929" t="s">
        <v>724</v>
      </c>
      <c r="E136" s="929" t="s">
        <v>2185</v>
      </c>
      <c r="F136" s="1210" t="s">
        <v>2186</v>
      </c>
    </row>
    <row r="137" spans="1:6" x14ac:dyDescent="0.25">
      <c r="A137" s="18" t="s">
        <v>38</v>
      </c>
      <c r="B137" s="930" t="s">
        <v>727</v>
      </c>
      <c r="C137" s="931" t="s">
        <v>9</v>
      </c>
      <c r="D137" s="932" t="s">
        <v>724</v>
      </c>
      <c r="E137" s="932" t="s">
        <v>2185</v>
      </c>
      <c r="F137" s="1210" t="s">
        <v>2186</v>
      </c>
    </row>
    <row r="138" spans="1:6" x14ac:dyDescent="0.25">
      <c r="A138" s="25" t="s">
        <v>40</v>
      </c>
      <c r="B138" s="1252" t="s">
        <v>1670</v>
      </c>
      <c r="C138" s="1253" t="s">
        <v>0</v>
      </c>
      <c r="D138" s="1254" t="s">
        <v>1671</v>
      </c>
      <c r="E138" s="1253" t="s">
        <v>3139</v>
      </c>
      <c r="F138" s="1253" t="s">
        <v>1672</v>
      </c>
    </row>
    <row r="139" spans="1:6" x14ac:dyDescent="0.25">
      <c r="A139" s="25" t="s">
        <v>41</v>
      </c>
      <c r="B139" s="1255" t="s">
        <v>1673</v>
      </c>
      <c r="C139" s="1256" t="s">
        <v>0</v>
      </c>
      <c r="D139" s="1257" t="s">
        <v>1674</v>
      </c>
      <c r="E139" s="1256" t="s">
        <v>3139</v>
      </c>
      <c r="F139" s="1256" t="s">
        <v>1675</v>
      </c>
    </row>
    <row r="140" spans="1:6" x14ac:dyDescent="0.25">
      <c r="A140" s="59" t="s">
        <v>15</v>
      </c>
      <c r="B140" s="59"/>
      <c r="C140" s="59"/>
      <c r="D140" s="59"/>
      <c r="E140" s="59"/>
      <c r="F140" s="1253"/>
    </row>
    <row r="141" spans="1:6" x14ac:dyDescent="0.25">
      <c r="A141" s="11" t="s">
        <v>3</v>
      </c>
      <c r="B141" s="11" t="s">
        <v>6</v>
      </c>
      <c r="C141" s="11" t="s">
        <v>7</v>
      </c>
      <c r="D141" s="11" t="s">
        <v>8</v>
      </c>
      <c r="E141" s="12" t="s">
        <v>4</v>
      </c>
      <c r="F141" s="1256" t="s">
        <v>11</v>
      </c>
    </row>
    <row r="142" spans="1:6" x14ac:dyDescent="0.25">
      <c r="A142" s="572" t="s">
        <v>2511</v>
      </c>
      <c r="B142" s="572"/>
      <c r="C142" s="14"/>
      <c r="D142" s="14"/>
      <c r="E142" s="14"/>
      <c r="F142" s="1253"/>
    </row>
    <row r="143" spans="1:6" x14ac:dyDescent="0.25">
      <c r="A143" s="5" t="s">
        <v>34</v>
      </c>
      <c r="B143" s="860" t="s">
        <v>953</v>
      </c>
      <c r="C143" s="861" t="s">
        <v>49</v>
      </c>
      <c r="D143" s="870" t="s">
        <v>927</v>
      </c>
      <c r="E143" s="863" t="s">
        <v>1979</v>
      </c>
      <c r="F143" s="1256" t="s">
        <v>928</v>
      </c>
    </row>
    <row r="144" spans="1:6" x14ac:dyDescent="0.25">
      <c r="A144" s="5" t="s">
        <v>35</v>
      </c>
      <c r="B144" s="860" t="s">
        <v>956</v>
      </c>
      <c r="C144" s="861" t="s">
        <v>49</v>
      </c>
      <c r="D144" s="870" t="s">
        <v>927</v>
      </c>
      <c r="E144" s="863" t="s">
        <v>1979</v>
      </c>
      <c r="F144" s="1253" t="s">
        <v>928</v>
      </c>
    </row>
    <row r="145" spans="1:6" x14ac:dyDescent="0.25">
      <c r="A145" s="5" t="s">
        <v>36</v>
      </c>
      <c r="B145" s="1244" t="s">
        <v>1676</v>
      </c>
      <c r="C145" s="1244" t="s">
        <v>0</v>
      </c>
      <c r="D145" s="1244" t="s">
        <v>1677</v>
      </c>
      <c r="E145" s="1245" t="s">
        <v>3139</v>
      </c>
      <c r="F145" s="1256" t="s">
        <v>1678</v>
      </c>
    </row>
    <row r="146" spans="1:6" x14ac:dyDescent="0.25">
      <c r="A146" s="5" t="s">
        <v>37</v>
      </c>
      <c r="B146" s="1244" t="s">
        <v>1679</v>
      </c>
      <c r="C146" s="1244" t="s">
        <v>0</v>
      </c>
      <c r="D146" s="1244" t="s">
        <v>1680</v>
      </c>
      <c r="E146" s="1245" t="s">
        <v>3139</v>
      </c>
      <c r="F146" s="1253" t="s">
        <v>1681</v>
      </c>
    </row>
    <row r="147" spans="1:6" x14ac:dyDescent="0.25">
      <c r="A147" s="435" t="s">
        <v>57</v>
      </c>
      <c r="B147" s="436"/>
      <c r="C147" s="436"/>
      <c r="D147" s="436"/>
      <c r="E147" s="437"/>
      <c r="F147" s="1256"/>
    </row>
    <row r="148" spans="1:6" x14ac:dyDescent="0.25">
      <c r="A148" s="18" t="s">
        <v>39</v>
      </c>
      <c r="B148" s="1322" t="s">
        <v>1902</v>
      </c>
      <c r="C148" s="1322" t="s">
        <v>55</v>
      </c>
      <c r="D148" s="1322" t="s">
        <v>1775</v>
      </c>
      <c r="E148" s="1323" t="s">
        <v>3417</v>
      </c>
      <c r="F148" s="1323" t="s">
        <v>1776</v>
      </c>
    </row>
    <row r="149" spans="1:6" x14ac:dyDescent="0.25">
      <c r="A149" s="18" t="s">
        <v>38</v>
      </c>
      <c r="B149" s="1322" t="s">
        <v>1903</v>
      </c>
      <c r="C149" s="1322" t="s">
        <v>55</v>
      </c>
      <c r="D149" s="1322" t="s">
        <v>1775</v>
      </c>
      <c r="E149" s="1323" t="s">
        <v>3316</v>
      </c>
      <c r="F149" s="1323" t="s">
        <v>1776</v>
      </c>
    </row>
    <row r="150" spans="1:6" ht="23.1" customHeight="1" x14ac:dyDescent="0.25">
      <c r="A150" s="25" t="s">
        <v>40</v>
      </c>
      <c r="B150" s="1151" t="s">
        <v>1987</v>
      </c>
      <c r="C150" s="1151" t="s">
        <v>1988</v>
      </c>
      <c r="D150" s="1147"/>
      <c r="E150" s="1147"/>
      <c r="F150" s="1253"/>
    </row>
    <row r="151" spans="1:6" ht="22.5" customHeight="1" x14ac:dyDescent="0.25">
      <c r="A151" s="25" t="s">
        <v>41</v>
      </c>
      <c r="B151" s="1151" t="s">
        <v>1987</v>
      </c>
      <c r="C151" s="1151" t="s">
        <v>1988</v>
      </c>
      <c r="D151" s="1147"/>
      <c r="E151" s="1147"/>
      <c r="F151" s="1256"/>
    </row>
    <row r="152" spans="1:6" x14ac:dyDescent="0.25">
      <c r="A152" s="572" t="s">
        <v>2512</v>
      </c>
      <c r="B152" s="572"/>
      <c r="C152" s="14"/>
      <c r="D152" s="14"/>
      <c r="E152" s="14"/>
      <c r="F152" s="1253"/>
    </row>
    <row r="153" spans="1:6" x14ac:dyDescent="0.25">
      <c r="A153" s="5" t="s">
        <v>34</v>
      </c>
      <c r="B153" s="1111" t="s">
        <v>2312</v>
      </c>
      <c r="C153" s="1111" t="s">
        <v>58</v>
      </c>
      <c r="D153" s="1094" t="s">
        <v>2471</v>
      </c>
      <c r="E153" s="1094" t="s">
        <v>2452</v>
      </c>
      <c r="F153" s="1111"/>
    </row>
    <row r="154" spans="1:6" x14ac:dyDescent="0.25">
      <c r="A154" s="5" t="s">
        <v>35</v>
      </c>
      <c r="B154" s="1111" t="s">
        <v>2313</v>
      </c>
      <c r="C154" s="1111" t="s">
        <v>58</v>
      </c>
      <c r="D154" s="1094" t="s">
        <v>2472</v>
      </c>
      <c r="E154" s="1094" t="s">
        <v>2452</v>
      </c>
      <c r="F154" s="1111"/>
    </row>
    <row r="155" spans="1:6" x14ac:dyDescent="0.25">
      <c r="A155" s="5" t="s">
        <v>36</v>
      </c>
      <c r="B155" s="700"/>
      <c r="C155" s="700" t="s">
        <v>1991</v>
      </c>
      <c r="D155" s="700"/>
      <c r="E155" s="700"/>
      <c r="F155" s="700"/>
    </row>
    <row r="156" spans="1:6" x14ac:dyDescent="0.25">
      <c r="A156" s="5" t="s">
        <v>37</v>
      </c>
      <c r="B156" s="700"/>
      <c r="C156" s="700" t="s">
        <v>1991</v>
      </c>
      <c r="D156" s="700"/>
      <c r="E156" s="700"/>
      <c r="F156" s="697"/>
    </row>
    <row r="157" spans="1:6" x14ac:dyDescent="0.25">
      <c r="A157" s="435" t="s">
        <v>57</v>
      </c>
      <c r="B157" s="436"/>
      <c r="C157" s="436"/>
      <c r="D157" s="436"/>
      <c r="E157" s="437"/>
      <c r="F157" s="437"/>
    </row>
    <row r="158" spans="1:6" x14ac:dyDescent="0.25">
      <c r="A158" s="27" t="s">
        <v>39</v>
      </c>
      <c r="B158" s="1209" t="s">
        <v>81</v>
      </c>
      <c r="C158" s="1209" t="s">
        <v>53</v>
      </c>
      <c r="D158" s="1210" t="s">
        <v>82</v>
      </c>
      <c r="E158" s="1210" t="s">
        <v>74</v>
      </c>
      <c r="F158" s="1253" t="s">
        <v>83</v>
      </c>
    </row>
    <row r="159" spans="1:6" x14ac:dyDescent="0.25">
      <c r="A159" s="27" t="s">
        <v>38</v>
      </c>
      <c r="B159" s="1209" t="s">
        <v>84</v>
      </c>
      <c r="C159" s="1209" t="s">
        <v>53</v>
      </c>
      <c r="D159" s="1210" t="s">
        <v>82</v>
      </c>
      <c r="E159" s="1210" t="s">
        <v>74</v>
      </c>
      <c r="F159" s="1256" t="s">
        <v>83</v>
      </c>
    </row>
    <row r="160" spans="1:6" x14ac:dyDescent="0.25">
      <c r="A160" s="25" t="s">
        <v>40</v>
      </c>
      <c r="B160" s="1147" t="s">
        <v>1985</v>
      </c>
      <c r="C160" s="1147" t="s">
        <v>1986</v>
      </c>
      <c r="D160" s="1147"/>
      <c r="E160" s="1147"/>
      <c r="F160" s="1253"/>
    </row>
    <row r="161" spans="1:6" x14ac:dyDescent="0.25">
      <c r="A161" s="25" t="s">
        <v>41</v>
      </c>
      <c r="B161" s="1147" t="s">
        <v>1985</v>
      </c>
      <c r="C161" s="1147" t="s">
        <v>1986</v>
      </c>
      <c r="D161" s="1147"/>
      <c r="E161" s="1147"/>
      <c r="F161" s="1256"/>
    </row>
    <row r="162" spans="1:6" x14ac:dyDescent="0.25">
      <c r="A162" s="572" t="s">
        <v>2513</v>
      </c>
      <c r="B162" s="572"/>
      <c r="C162" s="14"/>
      <c r="D162" s="14"/>
      <c r="E162" s="14"/>
      <c r="F162" s="1253"/>
    </row>
    <row r="163" spans="1:6" x14ac:dyDescent="0.25">
      <c r="A163" s="5" t="s">
        <v>34</v>
      </c>
      <c r="B163" s="1091" t="s">
        <v>3013</v>
      </c>
      <c r="C163" s="1091" t="s">
        <v>2451</v>
      </c>
      <c r="D163" s="1091" t="s">
        <v>3014</v>
      </c>
      <c r="E163" s="1092" t="s">
        <v>2452</v>
      </c>
      <c r="F163" s="1256" t="s">
        <v>2454</v>
      </c>
    </row>
    <row r="164" spans="1:6" x14ac:dyDescent="0.25">
      <c r="A164" s="5" t="s">
        <v>35</v>
      </c>
      <c r="B164" s="1091" t="s">
        <v>2453</v>
      </c>
      <c r="C164" s="1091" t="s">
        <v>2451</v>
      </c>
      <c r="D164" s="1091" t="s">
        <v>3015</v>
      </c>
      <c r="E164" s="1092" t="s">
        <v>2452</v>
      </c>
      <c r="F164" s="1253" t="s">
        <v>2456</v>
      </c>
    </row>
    <row r="165" spans="1:6" x14ac:dyDescent="0.25">
      <c r="A165" s="5" t="s">
        <v>36</v>
      </c>
      <c r="B165" s="1091" t="s">
        <v>2455</v>
      </c>
      <c r="C165" s="1091" t="s">
        <v>2451</v>
      </c>
      <c r="D165" s="1091" t="s">
        <v>3016</v>
      </c>
      <c r="E165" s="1092" t="s">
        <v>2452</v>
      </c>
      <c r="F165" s="1256" t="s">
        <v>2470</v>
      </c>
    </row>
    <row r="166" spans="1:6" x14ac:dyDescent="0.25">
      <c r="A166" s="5" t="s">
        <v>37</v>
      </c>
      <c r="B166" s="1091" t="s">
        <v>2469</v>
      </c>
      <c r="C166" s="1091" t="s">
        <v>2451</v>
      </c>
      <c r="D166" s="1091" t="s">
        <v>3017</v>
      </c>
      <c r="E166" s="1092" t="s">
        <v>2452</v>
      </c>
      <c r="F166" s="1253" t="s">
        <v>2458</v>
      </c>
    </row>
    <row r="167" spans="1:6" x14ac:dyDescent="0.25">
      <c r="A167" s="435" t="s">
        <v>57</v>
      </c>
      <c r="B167" s="436"/>
      <c r="C167" s="436"/>
      <c r="D167" s="589"/>
      <c r="E167" s="576"/>
      <c r="F167" s="1256"/>
    </row>
    <row r="168" spans="1:6" x14ac:dyDescent="0.25">
      <c r="A168" s="27" t="s">
        <v>39</v>
      </c>
      <c r="B168" s="949" t="s">
        <v>2200</v>
      </c>
      <c r="C168" s="949" t="s">
        <v>1976</v>
      </c>
      <c r="D168" s="871" t="s">
        <v>2178</v>
      </c>
      <c r="E168" s="43" t="s">
        <v>2888</v>
      </c>
      <c r="F168" s="1253" t="s">
        <v>2179</v>
      </c>
    </row>
    <row r="169" spans="1:6" x14ac:dyDescent="0.25">
      <c r="A169" s="27" t="s">
        <v>38</v>
      </c>
      <c r="B169" s="949" t="s">
        <v>2201</v>
      </c>
      <c r="C169" s="949" t="s">
        <v>1976</v>
      </c>
      <c r="D169" s="871" t="s">
        <v>2178</v>
      </c>
      <c r="E169" s="43" t="s">
        <v>2888</v>
      </c>
      <c r="F169" s="1256" t="s">
        <v>2179</v>
      </c>
    </row>
    <row r="170" spans="1:6" x14ac:dyDescent="0.25">
      <c r="A170" s="25" t="s">
        <v>40</v>
      </c>
      <c r="B170" s="950" t="s">
        <v>2200</v>
      </c>
      <c r="C170" s="950" t="s">
        <v>1977</v>
      </c>
      <c r="D170" s="868" t="s">
        <v>2178</v>
      </c>
      <c r="E170" s="581" t="s">
        <v>2888</v>
      </c>
      <c r="F170" s="1253" t="s">
        <v>2179</v>
      </c>
    </row>
    <row r="171" spans="1:6" x14ac:dyDescent="0.25">
      <c r="A171" s="25" t="s">
        <v>41</v>
      </c>
      <c r="B171" s="950" t="s">
        <v>2201</v>
      </c>
      <c r="C171" s="950" t="s">
        <v>1977</v>
      </c>
      <c r="D171" s="868" t="s">
        <v>2178</v>
      </c>
      <c r="E171" s="581" t="s">
        <v>2888</v>
      </c>
      <c r="F171" s="1256" t="s">
        <v>2179</v>
      </c>
    </row>
    <row r="172" spans="1:6" x14ac:dyDescent="0.25">
      <c r="A172" s="572" t="s">
        <v>2514</v>
      </c>
      <c r="B172" s="572"/>
      <c r="C172" s="14"/>
      <c r="D172" s="14"/>
      <c r="E172" s="14"/>
      <c r="F172" s="1253"/>
    </row>
    <row r="173" spans="1:6" x14ac:dyDescent="0.25">
      <c r="A173" s="5" t="s">
        <v>34</v>
      </c>
      <c r="B173" s="848" t="s">
        <v>1895</v>
      </c>
      <c r="C173" s="849" t="s">
        <v>1896</v>
      </c>
      <c r="D173" s="850"/>
      <c r="E173" s="851" t="s">
        <v>1327</v>
      </c>
      <c r="F173" s="1256"/>
    </row>
    <row r="174" spans="1:6" x14ac:dyDescent="0.25">
      <c r="A174" s="5" t="s">
        <v>35</v>
      </c>
      <c r="B174" s="848" t="s">
        <v>1895</v>
      </c>
      <c r="C174" s="849" t="s">
        <v>1896</v>
      </c>
      <c r="D174" s="850"/>
      <c r="E174" s="851" t="s">
        <v>1327</v>
      </c>
      <c r="F174" s="1253"/>
    </row>
    <row r="175" spans="1:6" x14ac:dyDescent="0.25">
      <c r="A175" s="5" t="s">
        <v>36</v>
      </c>
      <c r="B175" s="849" t="s">
        <v>1897</v>
      </c>
      <c r="C175" s="849" t="s">
        <v>1898</v>
      </c>
      <c r="D175" s="850"/>
      <c r="E175" s="852" t="s">
        <v>1899</v>
      </c>
      <c r="F175" s="1256"/>
    </row>
    <row r="176" spans="1:6" x14ac:dyDescent="0.25">
      <c r="A176" s="5" t="s">
        <v>37</v>
      </c>
      <c r="B176" s="849" t="s">
        <v>1897</v>
      </c>
      <c r="C176" s="849" t="s">
        <v>1898</v>
      </c>
      <c r="D176" s="850"/>
      <c r="E176" s="852" t="s">
        <v>1899</v>
      </c>
      <c r="F176" s="1253"/>
    </row>
    <row r="177" spans="1:6" x14ac:dyDescent="0.25">
      <c r="A177" s="435" t="s">
        <v>57</v>
      </c>
      <c r="B177" s="606"/>
      <c r="C177" s="606"/>
      <c r="D177" s="606"/>
      <c r="E177" s="607"/>
      <c r="F177" s="1256"/>
    </row>
    <row r="178" spans="1:6" x14ac:dyDescent="0.25">
      <c r="A178" s="27" t="s">
        <v>39</v>
      </c>
      <c r="B178" s="922" t="s">
        <v>728</v>
      </c>
      <c r="C178" s="916" t="s">
        <v>9</v>
      </c>
      <c r="D178" s="916" t="s">
        <v>729</v>
      </c>
      <c r="E178" s="922" t="s">
        <v>2185</v>
      </c>
      <c r="F178" s="1253" t="s">
        <v>730</v>
      </c>
    </row>
    <row r="179" spans="1:6" x14ac:dyDescent="0.25">
      <c r="A179" s="27" t="s">
        <v>38</v>
      </c>
      <c r="B179" s="922" t="s">
        <v>731</v>
      </c>
      <c r="C179" s="916" t="s">
        <v>9</v>
      </c>
      <c r="D179" s="916" t="s">
        <v>732</v>
      </c>
      <c r="E179" s="922" t="s">
        <v>2185</v>
      </c>
      <c r="F179" s="1256" t="s">
        <v>733</v>
      </c>
    </row>
    <row r="180" spans="1:6" x14ac:dyDescent="0.25">
      <c r="A180" s="25" t="s">
        <v>40</v>
      </c>
      <c r="B180" s="1149" t="s">
        <v>1989</v>
      </c>
      <c r="C180" s="1150" t="s">
        <v>1990</v>
      </c>
      <c r="D180" s="1147"/>
      <c r="E180" s="1147"/>
      <c r="F180" s="1253"/>
    </row>
    <row r="181" spans="1:6" x14ac:dyDescent="0.25">
      <c r="A181" s="25" t="s">
        <v>41</v>
      </c>
      <c r="B181" s="1148" t="s">
        <v>1989</v>
      </c>
      <c r="C181" s="1147" t="s">
        <v>1990</v>
      </c>
      <c r="D181" s="1147"/>
      <c r="E181" s="1147"/>
      <c r="F181" s="1256"/>
    </row>
    <row r="182" spans="1:6" x14ac:dyDescent="0.25">
      <c r="A182" s="572" t="s">
        <v>2515</v>
      </c>
      <c r="B182" s="572"/>
      <c r="C182" s="14"/>
      <c r="D182" s="14"/>
      <c r="E182" s="14"/>
      <c r="F182" s="1253"/>
    </row>
    <row r="183" spans="1:6" x14ac:dyDescent="0.25">
      <c r="A183" s="5" t="s">
        <v>34</v>
      </c>
      <c r="B183" s="1127" t="s">
        <v>1062</v>
      </c>
      <c r="C183" s="1127" t="s">
        <v>50</v>
      </c>
      <c r="D183" s="1127" t="s">
        <v>1063</v>
      </c>
      <c r="E183" s="1128" t="s">
        <v>3372</v>
      </c>
      <c r="F183" s="1256" t="s">
        <v>1065</v>
      </c>
    </row>
    <row r="184" spans="1:6" x14ac:dyDescent="0.25">
      <c r="A184" s="5" t="s">
        <v>35</v>
      </c>
      <c r="B184" s="1130" t="s">
        <v>1066</v>
      </c>
      <c r="C184" s="1131" t="s">
        <v>50</v>
      </c>
      <c r="D184" s="1132" t="s">
        <v>1067</v>
      </c>
      <c r="E184" s="1133" t="s">
        <v>3372</v>
      </c>
      <c r="F184" s="1253" t="s">
        <v>1068</v>
      </c>
    </row>
    <row r="185" spans="1:6" x14ac:dyDescent="0.25">
      <c r="A185" s="5" t="s">
        <v>36</v>
      </c>
      <c r="B185" s="860" t="s">
        <v>959</v>
      </c>
      <c r="C185" s="861" t="s">
        <v>49</v>
      </c>
      <c r="D185" s="862" t="s">
        <v>2202</v>
      </c>
      <c r="E185" s="863" t="s">
        <v>1980</v>
      </c>
      <c r="F185" s="1256" t="s">
        <v>931</v>
      </c>
    </row>
    <row r="186" spans="1:6" x14ac:dyDescent="0.25">
      <c r="A186" s="5" t="s">
        <v>37</v>
      </c>
      <c r="B186" s="860" t="s">
        <v>962</v>
      </c>
      <c r="C186" s="861" t="s">
        <v>49</v>
      </c>
      <c r="D186" s="870" t="s">
        <v>933</v>
      </c>
      <c r="E186" s="863" t="s">
        <v>1980</v>
      </c>
      <c r="F186" s="1253" t="s">
        <v>2203</v>
      </c>
    </row>
    <row r="187" spans="1:6" x14ac:dyDescent="0.25">
      <c r="A187" s="435" t="s">
        <v>57</v>
      </c>
      <c r="B187" s="436"/>
      <c r="C187" s="436"/>
      <c r="D187" s="436"/>
      <c r="E187" s="437"/>
      <c r="F187" s="1256"/>
    </row>
    <row r="188" spans="1:6" x14ac:dyDescent="0.25">
      <c r="A188" s="27" t="s">
        <v>39</v>
      </c>
      <c r="B188" s="935" t="s">
        <v>734</v>
      </c>
      <c r="C188" s="936" t="s">
        <v>9</v>
      </c>
      <c r="D188" s="937" t="s">
        <v>735</v>
      </c>
      <c r="E188" s="938" t="s">
        <v>2185</v>
      </c>
      <c r="F188" s="1253" t="s">
        <v>736</v>
      </c>
    </row>
    <row r="189" spans="1:6" x14ac:dyDescent="0.25">
      <c r="A189" s="27" t="s">
        <v>38</v>
      </c>
      <c r="B189" s="939" t="s">
        <v>737</v>
      </c>
      <c r="C189" s="940" t="s">
        <v>9</v>
      </c>
      <c r="D189" s="941" t="s">
        <v>738</v>
      </c>
      <c r="E189" s="942" t="s">
        <v>2185</v>
      </c>
      <c r="F189" s="1256" t="s">
        <v>739</v>
      </c>
    </row>
    <row r="190" spans="1:6" x14ac:dyDescent="0.25">
      <c r="A190" s="25" t="s">
        <v>40</v>
      </c>
      <c r="B190" s="873" t="s">
        <v>965</v>
      </c>
      <c r="C190" s="873" t="s">
        <v>49</v>
      </c>
      <c r="D190" s="873" t="s">
        <v>936</v>
      </c>
      <c r="E190" s="874" t="s">
        <v>1979</v>
      </c>
      <c r="F190" s="1253" t="s">
        <v>937</v>
      </c>
    </row>
    <row r="191" spans="1:6" x14ac:dyDescent="0.25">
      <c r="A191" s="25" t="s">
        <v>41</v>
      </c>
      <c r="B191" s="873" t="s">
        <v>968</v>
      </c>
      <c r="C191" s="873" t="s">
        <v>49</v>
      </c>
      <c r="D191" s="873" t="s">
        <v>939</v>
      </c>
      <c r="E191" s="874" t="s">
        <v>1979</v>
      </c>
      <c r="F191" s="1256" t="s">
        <v>940</v>
      </c>
    </row>
    <row r="192" spans="1:6" x14ac:dyDescent="0.25">
      <c r="A192" s="59" t="s">
        <v>16</v>
      </c>
      <c r="B192" s="59"/>
      <c r="C192" s="59"/>
      <c r="D192" s="59"/>
      <c r="E192" s="59"/>
      <c r="F192" s="1253"/>
    </row>
    <row r="193" spans="1:6" x14ac:dyDescent="0.25">
      <c r="A193" s="11" t="s">
        <v>3</v>
      </c>
      <c r="B193" s="11" t="s">
        <v>6</v>
      </c>
      <c r="C193" s="11" t="s">
        <v>7</v>
      </c>
      <c r="D193" s="11" t="s">
        <v>8</v>
      </c>
      <c r="E193" s="12" t="s">
        <v>4</v>
      </c>
      <c r="F193" s="1256" t="s">
        <v>11</v>
      </c>
    </row>
    <row r="194" spans="1:6" x14ac:dyDescent="0.25">
      <c r="A194" s="572" t="s">
        <v>2516</v>
      </c>
      <c r="B194" s="572"/>
      <c r="C194" s="14"/>
      <c r="D194" s="14"/>
      <c r="E194" s="14"/>
      <c r="F194" s="1253"/>
    </row>
    <row r="195" spans="1:6" x14ac:dyDescent="0.25">
      <c r="A195" s="5" t="s">
        <v>34</v>
      </c>
      <c r="B195" s="875" t="s">
        <v>971</v>
      </c>
      <c r="C195" s="873" t="s">
        <v>49</v>
      </c>
      <c r="D195" s="875" t="s">
        <v>2877</v>
      </c>
      <c r="E195" s="875" t="s">
        <v>1979</v>
      </c>
      <c r="F195" s="1256" t="s">
        <v>946</v>
      </c>
    </row>
    <row r="196" spans="1:6" x14ac:dyDescent="0.25">
      <c r="A196" s="5" t="s">
        <v>35</v>
      </c>
      <c r="B196" s="877" t="s">
        <v>974</v>
      </c>
      <c r="C196" s="877" t="s">
        <v>49</v>
      </c>
      <c r="D196" s="878" t="s">
        <v>2878</v>
      </c>
      <c r="E196" s="879" t="s">
        <v>1979</v>
      </c>
      <c r="F196" s="1253" t="s">
        <v>949</v>
      </c>
    </row>
    <row r="197" spans="1:6" x14ac:dyDescent="0.25">
      <c r="A197" s="5" t="s">
        <v>36</v>
      </c>
      <c r="B197" s="922" t="s">
        <v>740</v>
      </c>
      <c r="C197" s="916" t="s">
        <v>9</v>
      </c>
      <c r="D197" s="922" t="s">
        <v>741</v>
      </c>
      <c r="E197" s="922" t="s">
        <v>742</v>
      </c>
      <c r="F197" s="1256" t="s">
        <v>2187</v>
      </c>
    </row>
    <row r="198" spans="1:6" x14ac:dyDescent="0.25">
      <c r="A198" s="5" t="s">
        <v>37</v>
      </c>
      <c r="B198" s="922" t="s">
        <v>744</v>
      </c>
      <c r="C198" s="916" t="s">
        <v>9</v>
      </c>
      <c r="D198" s="922" t="s">
        <v>741</v>
      </c>
      <c r="E198" s="922" t="s">
        <v>742</v>
      </c>
      <c r="F198" s="1253" t="s">
        <v>2187</v>
      </c>
    </row>
    <row r="199" spans="1:6" x14ac:dyDescent="0.25">
      <c r="A199" s="435" t="s">
        <v>57</v>
      </c>
      <c r="B199" s="436"/>
      <c r="C199" s="436"/>
      <c r="D199" s="436"/>
      <c r="E199" s="437"/>
      <c r="F199" s="1256"/>
    </row>
    <row r="200" spans="1:6" x14ac:dyDescent="0.25">
      <c r="A200" s="27" t="s">
        <v>39</v>
      </c>
      <c r="B200" s="1124" t="s">
        <v>2457</v>
      </c>
      <c r="C200" s="1125" t="s">
        <v>2451</v>
      </c>
      <c r="D200" s="1152" t="s">
        <v>3018</v>
      </c>
      <c r="E200" s="1126" t="s">
        <v>2452</v>
      </c>
      <c r="F200" s="1253" t="s">
        <v>2462</v>
      </c>
    </row>
    <row r="201" spans="1:6" x14ac:dyDescent="0.25">
      <c r="A201" s="27" t="s">
        <v>38</v>
      </c>
      <c r="B201" s="1094" t="s">
        <v>2459</v>
      </c>
      <c r="C201" s="1094" t="s">
        <v>2451</v>
      </c>
      <c r="D201" s="1094" t="s">
        <v>3019</v>
      </c>
      <c r="E201" s="1094" t="s">
        <v>2452</v>
      </c>
      <c r="F201" s="1256" t="s">
        <v>2462</v>
      </c>
    </row>
    <row r="202" spans="1:6" ht="78.75" x14ac:dyDescent="0.25">
      <c r="A202" s="25" t="s">
        <v>40</v>
      </c>
      <c r="B202" s="1258" t="s">
        <v>1682</v>
      </c>
      <c r="C202" s="1258" t="s">
        <v>0</v>
      </c>
      <c r="D202" s="1259" t="s">
        <v>1683</v>
      </c>
      <c r="E202" s="1260" t="s">
        <v>3139</v>
      </c>
      <c r="F202" s="1253" t="s">
        <v>1684</v>
      </c>
    </row>
    <row r="203" spans="1:6" ht="78.75" x14ac:dyDescent="0.25">
      <c r="A203" s="25" t="s">
        <v>41</v>
      </c>
      <c r="B203" s="1258" t="s">
        <v>1685</v>
      </c>
      <c r="C203" s="1258" t="s">
        <v>0</v>
      </c>
      <c r="D203" s="1259" t="s">
        <v>1683</v>
      </c>
      <c r="E203" s="1260" t="s">
        <v>3139</v>
      </c>
      <c r="F203" s="1256" t="s">
        <v>1684</v>
      </c>
    </row>
    <row r="204" spans="1:6" x14ac:dyDescent="0.25">
      <c r="A204" s="572" t="s">
        <v>2517</v>
      </c>
      <c r="B204" s="572"/>
      <c r="C204" s="14"/>
      <c r="D204" s="14"/>
      <c r="E204" s="14"/>
      <c r="F204" s="1253"/>
    </row>
    <row r="205" spans="1:6" x14ac:dyDescent="0.25">
      <c r="A205" s="5" t="s">
        <v>34</v>
      </c>
      <c r="B205" s="952" t="s">
        <v>2204</v>
      </c>
      <c r="C205" s="872" t="s">
        <v>2183</v>
      </c>
      <c r="D205" s="951" t="s">
        <v>2182</v>
      </c>
      <c r="E205" s="43" t="s">
        <v>2889</v>
      </c>
      <c r="F205" s="1256" t="s">
        <v>2890</v>
      </c>
    </row>
    <row r="206" spans="1:6" x14ac:dyDescent="0.25">
      <c r="A206" s="5" t="s">
        <v>35</v>
      </c>
      <c r="B206" s="952" t="s">
        <v>2205</v>
      </c>
      <c r="C206" s="872" t="s">
        <v>2183</v>
      </c>
      <c r="D206" s="951" t="s">
        <v>2182</v>
      </c>
      <c r="E206" s="43" t="s">
        <v>2889</v>
      </c>
      <c r="F206" s="1253" t="s">
        <v>2890</v>
      </c>
    </row>
    <row r="207" spans="1:6" x14ac:dyDescent="0.25">
      <c r="A207" s="5" t="s">
        <v>36</v>
      </c>
      <c r="B207" s="952" t="s">
        <v>2204</v>
      </c>
      <c r="C207" s="872" t="s">
        <v>2184</v>
      </c>
      <c r="D207" s="951" t="s">
        <v>2182</v>
      </c>
      <c r="E207" s="43" t="s">
        <v>2889</v>
      </c>
      <c r="F207" s="1256" t="s">
        <v>2890</v>
      </c>
    </row>
    <row r="208" spans="1:6" x14ac:dyDescent="0.25">
      <c r="A208" s="5" t="s">
        <v>37</v>
      </c>
      <c r="B208" s="952" t="s">
        <v>2205</v>
      </c>
      <c r="C208" s="872" t="s">
        <v>2184</v>
      </c>
      <c r="D208" s="951" t="s">
        <v>2182</v>
      </c>
      <c r="E208" s="43" t="s">
        <v>2889</v>
      </c>
      <c r="F208" s="1253" t="s">
        <v>2890</v>
      </c>
    </row>
    <row r="209" spans="1:6" x14ac:dyDescent="0.25">
      <c r="A209" s="435" t="s">
        <v>57</v>
      </c>
      <c r="B209" s="436"/>
      <c r="C209" s="436"/>
      <c r="D209" s="436"/>
      <c r="E209" s="590"/>
      <c r="F209" s="1256"/>
    </row>
    <row r="210" spans="1:6" ht="31.5" x14ac:dyDescent="0.25">
      <c r="A210" s="27" t="s">
        <v>39</v>
      </c>
      <c r="B210" s="1204" t="s">
        <v>88</v>
      </c>
      <c r="C210" s="1204" t="s">
        <v>53</v>
      </c>
      <c r="D210" s="1211" t="s">
        <v>86</v>
      </c>
      <c r="E210" s="1205" t="s">
        <v>74</v>
      </c>
      <c r="F210" s="1253" t="s">
        <v>87</v>
      </c>
    </row>
    <row r="211" spans="1:6" ht="31.5" x14ac:dyDescent="0.25">
      <c r="A211" s="27" t="s">
        <v>38</v>
      </c>
      <c r="B211" s="1204" t="s">
        <v>91</v>
      </c>
      <c r="C211" s="1204" t="s">
        <v>53</v>
      </c>
      <c r="D211" s="1212" t="s">
        <v>86</v>
      </c>
      <c r="E211" s="1205" t="s">
        <v>74</v>
      </c>
      <c r="F211" s="1256" t="s">
        <v>87</v>
      </c>
    </row>
    <row r="212" spans="1:6" x14ac:dyDescent="0.25">
      <c r="A212" s="25" t="s">
        <v>40</v>
      </c>
      <c r="B212" s="1147" t="s">
        <v>1985</v>
      </c>
      <c r="C212" s="1147" t="s">
        <v>1986</v>
      </c>
      <c r="D212" s="1147"/>
      <c r="E212" s="1147"/>
      <c r="F212" s="1253"/>
    </row>
    <row r="213" spans="1:6" x14ac:dyDescent="0.25">
      <c r="A213" s="25" t="s">
        <v>41</v>
      </c>
      <c r="B213" s="1147" t="s">
        <v>1985</v>
      </c>
      <c r="C213" s="1147" t="s">
        <v>1986</v>
      </c>
      <c r="D213" s="1147"/>
      <c r="E213" s="1147"/>
      <c r="F213" s="1256"/>
    </row>
    <row r="214" spans="1:6" x14ac:dyDescent="0.25">
      <c r="A214" s="572" t="s">
        <v>2518</v>
      </c>
      <c r="B214" s="572"/>
      <c r="C214" s="14"/>
      <c r="D214" s="14"/>
      <c r="E214" s="14"/>
      <c r="F214" s="1253"/>
    </row>
    <row r="215" spans="1:6" x14ac:dyDescent="0.25">
      <c r="A215" s="5" t="s">
        <v>34</v>
      </c>
      <c r="B215" s="782" t="s">
        <v>2219</v>
      </c>
      <c r="C215" s="782" t="s">
        <v>2772</v>
      </c>
      <c r="D215" s="782" t="s">
        <v>455</v>
      </c>
      <c r="E215" s="780" t="s">
        <v>435</v>
      </c>
      <c r="F215" s="766" t="s">
        <v>457</v>
      </c>
    </row>
    <row r="216" spans="1:6" x14ac:dyDescent="0.25">
      <c r="A216" s="5" t="s">
        <v>35</v>
      </c>
      <c r="B216" s="766" t="s">
        <v>2219</v>
      </c>
      <c r="C216" s="779" t="s">
        <v>2773</v>
      </c>
      <c r="D216" s="779" t="s">
        <v>455</v>
      </c>
      <c r="E216" s="782" t="s">
        <v>435</v>
      </c>
      <c r="F216" s="766" t="s">
        <v>457</v>
      </c>
    </row>
    <row r="217" spans="1:6" x14ac:dyDescent="0.25">
      <c r="A217" s="5" t="s">
        <v>36</v>
      </c>
      <c r="B217" s="1322" t="s">
        <v>1904</v>
      </c>
      <c r="C217" s="1322" t="s">
        <v>55</v>
      </c>
      <c r="D217" s="1322" t="s">
        <v>1777</v>
      </c>
      <c r="E217" s="1326" t="s">
        <v>3156</v>
      </c>
      <c r="F217" s="1323" t="s">
        <v>1778</v>
      </c>
    </row>
    <row r="218" spans="1:6" x14ac:dyDescent="0.25">
      <c r="A218" s="5" t="s">
        <v>37</v>
      </c>
      <c r="B218" s="1322" t="s">
        <v>1905</v>
      </c>
      <c r="C218" s="1322" t="s">
        <v>55</v>
      </c>
      <c r="D218" s="1322" t="s">
        <v>1777</v>
      </c>
      <c r="E218" s="1326" t="s">
        <v>3156</v>
      </c>
      <c r="F218" s="1323" t="s">
        <v>1778</v>
      </c>
    </row>
    <row r="219" spans="1:6" x14ac:dyDescent="0.25">
      <c r="A219" s="435" t="s">
        <v>57</v>
      </c>
      <c r="B219" s="436"/>
      <c r="C219" s="436"/>
      <c r="D219" s="436"/>
      <c r="E219" s="437"/>
      <c r="F219" s="1256"/>
    </row>
    <row r="220" spans="1:6" x14ac:dyDescent="0.25">
      <c r="A220" s="27" t="s">
        <v>39</v>
      </c>
      <c r="B220" s="922" t="s">
        <v>745</v>
      </c>
      <c r="C220" s="916" t="s">
        <v>9</v>
      </c>
      <c r="D220" s="922" t="s">
        <v>746</v>
      </c>
      <c r="E220" s="922" t="s">
        <v>742</v>
      </c>
      <c r="F220" s="1253" t="s">
        <v>2188</v>
      </c>
    </row>
    <row r="221" spans="1:6" x14ac:dyDescent="0.25">
      <c r="A221" s="27" t="s">
        <v>38</v>
      </c>
      <c r="B221" s="922" t="s">
        <v>748</v>
      </c>
      <c r="C221" s="916" t="s">
        <v>9</v>
      </c>
      <c r="D221" s="922" t="s">
        <v>746</v>
      </c>
      <c r="E221" s="922" t="s">
        <v>742</v>
      </c>
      <c r="F221" s="1256" t="s">
        <v>2188</v>
      </c>
    </row>
    <row r="222" spans="1:6" x14ac:dyDescent="0.25">
      <c r="A222" s="25" t="s">
        <v>40</v>
      </c>
      <c r="B222" s="1147" t="s">
        <v>1987</v>
      </c>
      <c r="C222" s="1147" t="s">
        <v>1988</v>
      </c>
      <c r="D222" s="1147"/>
      <c r="E222" s="1147"/>
      <c r="F222" s="1253"/>
    </row>
    <row r="223" spans="1:6" x14ac:dyDescent="0.25">
      <c r="A223" s="25" t="s">
        <v>41</v>
      </c>
      <c r="B223" s="1147" t="s">
        <v>1987</v>
      </c>
      <c r="C223" s="1147" t="s">
        <v>1988</v>
      </c>
      <c r="D223" s="1147"/>
      <c r="E223" s="1147"/>
      <c r="F223" s="1256"/>
    </row>
    <row r="224" spans="1:6" x14ac:dyDescent="0.25">
      <c r="A224" s="572" t="s">
        <v>2519</v>
      </c>
      <c r="B224" s="572"/>
      <c r="C224" s="14"/>
      <c r="D224" s="14"/>
      <c r="E224" s="14"/>
      <c r="F224" s="1253"/>
    </row>
    <row r="225" spans="1:6" x14ac:dyDescent="0.25">
      <c r="A225" s="5" t="s">
        <v>34</v>
      </c>
      <c r="B225" s="848" t="s">
        <v>1895</v>
      </c>
      <c r="C225" s="849" t="s">
        <v>1896</v>
      </c>
      <c r="D225" s="850"/>
      <c r="E225" s="851" t="s">
        <v>1327</v>
      </c>
      <c r="F225" s="1256"/>
    </row>
    <row r="226" spans="1:6" x14ac:dyDescent="0.25">
      <c r="A226" s="5" t="s">
        <v>35</v>
      </c>
      <c r="B226" s="848" t="s">
        <v>1895</v>
      </c>
      <c r="C226" s="849" t="s">
        <v>1896</v>
      </c>
      <c r="D226" s="850"/>
      <c r="E226" s="851" t="s">
        <v>1327</v>
      </c>
      <c r="F226" s="1253"/>
    </row>
    <row r="227" spans="1:6" x14ac:dyDescent="0.25">
      <c r="A227" s="5" t="s">
        <v>36</v>
      </c>
      <c r="B227" s="849" t="s">
        <v>1897</v>
      </c>
      <c r="C227" s="849" t="s">
        <v>1898</v>
      </c>
      <c r="D227" s="850"/>
      <c r="E227" s="852" t="s">
        <v>1899</v>
      </c>
      <c r="F227" s="1256"/>
    </row>
    <row r="228" spans="1:6" x14ac:dyDescent="0.25">
      <c r="A228" s="5" t="s">
        <v>37</v>
      </c>
      <c r="B228" s="849" t="s">
        <v>1897</v>
      </c>
      <c r="C228" s="849" t="s">
        <v>1898</v>
      </c>
      <c r="D228" s="850"/>
      <c r="E228" s="852" t="s">
        <v>1899</v>
      </c>
      <c r="F228" s="1253"/>
    </row>
    <row r="229" spans="1:6" x14ac:dyDescent="0.25">
      <c r="A229" s="435" t="s">
        <v>57</v>
      </c>
      <c r="B229" s="439"/>
      <c r="C229" s="436"/>
      <c r="D229" s="436"/>
      <c r="E229" s="437"/>
      <c r="F229" s="1256"/>
    </row>
    <row r="230" spans="1:6" x14ac:dyDescent="0.25">
      <c r="A230" s="27" t="s">
        <v>39</v>
      </c>
      <c r="B230" s="922" t="s">
        <v>752</v>
      </c>
      <c r="C230" s="916" t="s">
        <v>9</v>
      </c>
      <c r="D230" s="922" t="s">
        <v>753</v>
      </c>
      <c r="E230" s="922" t="s">
        <v>742</v>
      </c>
      <c r="F230" s="1253" t="s">
        <v>2189</v>
      </c>
    </row>
    <row r="231" spans="1:6" x14ac:dyDescent="0.25">
      <c r="A231" s="27" t="s">
        <v>38</v>
      </c>
      <c r="B231" s="922" t="s">
        <v>755</v>
      </c>
      <c r="C231" s="916" t="s">
        <v>9</v>
      </c>
      <c r="D231" s="922" t="s">
        <v>753</v>
      </c>
      <c r="E231" s="922" t="s">
        <v>742</v>
      </c>
      <c r="F231" s="1256" t="s">
        <v>2189</v>
      </c>
    </row>
    <row r="232" spans="1:6" x14ac:dyDescent="0.25">
      <c r="A232" s="25" t="s">
        <v>40</v>
      </c>
      <c r="B232" s="1148" t="s">
        <v>1989</v>
      </c>
      <c r="C232" s="1147" t="s">
        <v>1990</v>
      </c>
      <c r="D232" s="1147"/>
      <c r="E232" s="1147"/>
      <c r="F232" s="1253"/>
    </row>
    <row r="233" spans="1:6" x14ac:dyDescent="0.25">
      <c r="A233" s="25" t="s">
        <v>41</v>
      </c>
      <c r="B233" s="1148" t="s">
        <v>1989</v>
      </c>
      <c r="C233" s="1147" t="s">
        <v>1990</v>
      </c>
      <c r="D233" s="1147"/>
      <c r="E233" s="1147"/>
      <c r="F233" s="1256"/>
    </row>
    <row r="234" spans="1:6" x14ac:dyDescent="0.25">
      <c r="A234" s="572" t="s">
        <v>2520</v>
      </c>
      <c r="B234" s="572"/>
      <c r="C234" s="14"/>
      <c r="D234" s="14"/>
      <c r="E234" s="14"/>
      <c r="F234" s="1253"/>
    </row>
    <row r="235" spans="1:6" x14ac:dyDescent="0.25">
      <c r="A235" s="5" t="s">
        <v>34</v>
      </c>
      <c r="B235" s="860" t="s">
        <v>979</v>
      </c>
      <c r="C235" s="860" t="s">
        <v>49</v>
      </c>
      <c r="D235" s="860" t="s">
        <v>954</v>
      </c>
      <c r="E235" s="863" t="s">
        <v>1980</v>
      </c>
      <c r="F235" s="1256" t="s">
        <v>2206</v>
      </c>
    </row>
    <row r="236" spans="1:6" x14ac:dyDescent="0.25">
      <c r="A236" s="5" t="s">
        <v>35</v>
      </c>
      <c r="B236" s="860" t="s">
        <v>982</v>
      </c>
      <c r="C236" s="860" t="s">
        <v>49</v>
      </c>
      <c r="D236" s="860" t="s">
        <v>957</v>
      </c>
      <c r="E236" s="863" t="s">
        <v>1980</v>
      </c>
      <c r="F236" s="1253" t="s">
        <v>2207</v>
      </c>
    </row>
    <row r="237" spans="1:6" x14ac:dyDescent="0.25">
      <c r="A237" s="5" t="s">
        <v>36</v>
      </c>
      <c r="B237" s="1204" t="s">
        <v>92</v>
      </c>
      <c r="C237" s="1210" t="s">
        <v>53</v>
      </c>
      <c r="D237" s="1204" t="s">
        <v>89</v>
      </c>
      <c r="E237" s="1205" t="s">
        <v>74</v>
      </c>
      <c r="F237" s="1256" t="s">
        <v>90</v>
      </c>
    </row>
    <row r="238" spans="1:6" x14ac:dyDescent="0.25">
      <c r="A238" s="5" t="s">
        <v>37</v>
      </c>
      <c r="B238" s="1204" t="s">
        <v>95</v>
      </c>
      <c r="C238" s="1210" t="s">
        <v>53</v>
      </c>
      <c r="D238" s="1204" t="s">
        <v>89</v>
      </c>
      <c r="E238" s="1205" t="s">
        <v>74</v>
      </c>
      <c r="F238" s="1253" t="s">
        <v>90</v>
      </c>
    </row>
    <row r="239" spans="1:6" x14ac:dyDescent="0.25">
      <c r="A239" s="435" t="s">
        <v>57</v>
      </c>
      <c r="B239" s="436"/>
      <c r="C239" s="436"/>
      <c r="D239" s="436"/>
      <c r="E239" s="437"/>
      <c r="F239" s="1256"/>
    </row>
    <row r="240" spans="1:6" x14ac:dyDescent="0.25">
      <c r="A240" s="27" t="s">
        <v>39</v>
      </c>
      <c r="B240" s="1337" t="s">
        <v>1906</v>
      </c>
      <c r="C240" s="1338" t="s">
        <v>55</v>
      </c>
      <c r="D240" s="1338" t="s">
        <v>1779</v>
      </c>
      <c r="E240" s="1339" t="s">
        <v>3157</v>
      </c>
      <c r="F240" s="1323" t="s">
        <v>1780</v>
      </c>
    </row>
    <row r="241" spans="1:6" x14ac:dyDescent="0.25">
      <c r="A241" s="27" t="s">
        <v>38</v>
      </c>
      <c r="B241" s="1340" t="s">
        <v>1907</v>
      </c>
      <c r="C241" s="1341" t="s">
        <v>55</v>
      </c>
      <c r="D241" s="1341" t="s">
        <v>1779</v>
      </c>
      <c r="E241" s="1342" t="s">
        <v>3157</v>
      </c>
      <c r="F241" s="1323" t="s">
        <v>1780</v>
      </c>
    </row>
    <row r="242" spans="1:6" x14ac:dyDescent="0.25">
      <c r="A242" s="25" t="s">
        <v>40</v>
      </c>
      <c r="B242" s="1343" t="s">
        <v>756</v>
      </c>
      <c r="C242" s="1350" t="s">
        <v>9</v>
      </c>
      <c r="D242" s="1344" t="s">
        <v>761</v>
      </c>
      <c r="E242" s="1344" t="s">
        <v>742</v>
      </c>
      <c r="F242" s="1253" t="s">
        <v>2190</v>
      </c>
    </row>
    <row r="243" spans="1:6" x14ac:dyDescent="0.25">
      <c r="A243" s="25" t="s">
        <v>41</v>
      </c>
      <c r="B243" s="1346" t="s">
        <v>759</v>
      </c>
      <c r="C243" s="1352" t="s">
        <v>9</v>
      </c>
      <c r="D243" s="1347" t="s">
        <v>761</v>
      </c>
      <c r="E243" s="1347" t="s">
        <v>742</v>
      </c>
      <c r="F243" s="1256" t="s">
        <v>2190</v>
      </c>
    </row>
    <row r="244" spans="1:6" x14ac:dyDescent="0.25">
      <c r="A244" s="59" t="s">
        <v>17</v>
      </c>
      <c r="B244" s="59"/>
      <c r="C244" s="59"/>
      <c r="D244" s="59"/>
      <c r="E244" s="59"/>
      <c r="F244" s="1253"/>
    </row>
    <row r="245" spans="1:6" x14ac:dyDescent="0.25">
      <c r="A245" s="11" t="s">
        <v>3</v>
      </c>
      <c r="B245" s="11" t="s">
        <v>6</v>
      </c>
      <c r="C245" s="11" t="s">
        <v>7</v>
      </c>
      <c r="D245" s="11" t="s">
        <v>8</v>
      </c>
      <c r="E245" s="12" t="s">
        <v>4</v>
      </c>
      <c r="F245" s="1256" t="s">
        <v>11</v>
      </c>
    </row>
    <row r="246" spans="1:6" x14ac:dyDescent="0.25">
      <c r="A246" s="572" t="s">
        <v>2521</v>
      </c>
      <c r="B246" s="572"/>
      <c r="C246" s="14"/>
      <c r="D246" s="14"/>
      <c r="E246" s="14"/>
      <c r="F246" s="1253"/>
    </row>
    <row r="247" spans="1:6" x14ac:dyDescent="0.25">
      <c r="A247" s="5" t="s">
        <v>34</v>
      </c>
      <c r="B247" s="1355" t="s">
        <v>985</v>
      </c>
      <c r="C247" s="1356" t="s">
        <v>49</v>
      </c>
      <c r="D247" s="1357" t="s">
        <v>960</v>
      </c>
      <c r="E247" s="1355" t="s">
        <v>1980</v>
      </c>
      <c r="F247" s="1256" t="s">
        <v>2208</v>
      </c>
    </row>
    <row r="248" spans="1:6" x14ac:dyDescent="0.25">
      <c r="A248" s="5" t="s">
        <v>35</v>
      </c>
      <c r="B248" s="1358" t="s">
        <v>988</v>
      </c>
      <c r="C248" s="1359" t="s">
        <v>49</v>
      </c>
      <c r="D248" s="1360" t="s">
        <v>963</v>
      </c>
      <c r="E248" s="1358" t="s">
        <v>1980</v>
      </c>
      <c r="F248" s="1253" t="s">
        <v>2209</v>
      </c>
    </row>
    <row r="249" spans="1:6" x14ac:dyDescent="0.25">
      <c r="A249" s="5" t="s">
        <v>36</v>
      </c>
      <c r="B249" s="922" t="s">
        <v>760</v>
      </c>
      <c r="C249" s="916" t="s">
        <v>9</v>
      </c>
      <c r="D249" s="922" t="s">
        <v>765</v>
      </c>
      <c r="E249" s="922" t="s">
        <v>742</v>
      </c>
      <c r="F249" s="1256" t="s">
        <v>2191</v>
      </c>
    </row>
    <row r="250" spans="1:6" x14ac:dyDescent="0.25">
      <c r="A250" s="5" t="s">
        <v>37</v>
      </c>
      <c r="B250" s="922" t="s">
        <v>763</v>
      </c>
      <c r="C250" s="916" t="s">
        <v>9</v>
      </c>
      <c r="D250" s="922" t="s">
        <v>765</v>
      </c>
      <c r="E250" s="922" t="s">
        <v>742</v>
      </c>
      <c r="F250" s="1253" t="s">
        <v>2191</v>
      </c>
    </row>
    <row r="251" spans="1:6" x14ac:dyDescent="0.25">
      <c r="A251" s="435" t="s">
        <v>57</v>
      </c>
      <c r="B251" s="436"/>
      <c r="C251" s="436"/>
      <c r="D251" s="436"/>
      <c r="E251" s="437"/>
      <c r="F251" s="1256"/>
    </row>
    <row r="252" spans="1:6" x14ac:dyDescent="0.25">
      <c r="A252" s="27" t="s">
        <v>39</v>
      </c>
      <c r="B252" s="1362" t="s">
        <v>991</v>
      </c>
      <c r="C252" s="1363" t="s">
        <v>49</v>
      </c>
      <c r="D252" s="1364" t="s">
        <v>2210</v>
      </c>
      <c r="E252" s="1365" t="s">
        <v>1979</v>
      </c>
      <c r="F252" s="1253" t="s">
        <v>967</v>
      </c>
    </row>
    <row r="253" spans="1:6" x14ac:dyDescent="0.25">
      <c r="A253" s="27" t="s">
        <v>38</v>
      </c>
      <c r="B253" s="1366" t="s">
        <v>997</v>
      </c>
      <c r="C253" s="1367" t="s">
        <v>49</v>
      </c>
      <c r="D253" s="1368" t="s">
        <v>2210</v>
      </c>
      <c r="E253" s="1369" t="s">
        <v>1979</v>
      </c>
      <c r="F253" s="1256" t="s">
        <v>967</v>
      </c>
    </row>
    <row r="254" spans="1:6" x14ac:dyDescent="0.25">
      <c r="A254" s="25" t="s">
        <v>40</v>
      </c>
      <c r="B254" s="1111" t="s">
        <v>2314</v>
      </c>
      <c r="C254" s="1111" t="s">
        <v>58</v>
      </c>
      <c r="D254" s="1094" t="s">
        <v>2473</v>
      </c>
      <c r="E254" s="1094" t="s">
        <v>2452</v>
      </c>
      <c r="F254" s="1253"/>
    </row>
    <row r="255" spans="1:6" x14ac:dyDescent="0.25">
      <c r="A255" s="25" t="s">
        <v>41</v>
      </c>
      <c r="F255" s="1256"/>
    </row>
    <row r="256" spans="1:6" x14ac:dyDescent="0.25">
      <c r="A256" s="572" t="s">
        <v>2522</v>
      </c>
      <c r="B256" s="572"/>
      <c r="C256" s="14"/>
      <c r="D256" s="14"/>
      <c r="E256" s="14"/>
      <c r="F256" s="1253"/>
    </row>
    <row r="257" spans="1:6" x14ac:dyDescent="0.25">
      <c r="A257" s="5" t="s">
        <v>34</v>
      </c>
      <c r="B257" s="868" t="s">
        <v>2891</v>
      </c>
      <c r="C257" s="868" t="s">
        <v>2893</v>
      </c>
      <c r="D257" s="953" t="s">
        <v>2895</v>
      </c>
      <c r="E257" s="869" t="s">
        <v>2889</v>
      </c>
      <c r="F257" s="1256" t="s">
        <v>2896</v>
      </c>
    </row>
    <row r="258" spans="1:6" x14ac:dyDescent="0.25">
      <c r="A258" s="5" t="s">
        <v>35</v>
      </c>
      <c r="B258" s="868" t="s">
        <v>2892</v>
      </c>
      <c r="C258" s="868" t="s">
        <v>2893</v>
      </c>
      <c r="D258" s="953" t="s">
        <v>2895</v>
      </c>
      <c r="E258" s="869" t="s">
        <v>2889</v>
      </c>
      <c r="F258" s="1253" t="s">
        <v>2896</v>
      </c>
    </row>
    <row r="259" spans="1:6" x14ac:dyDescent="0.25">
      <c r="A259" s="5" t="s">
        <v>36</v>
      </c>
      <c r="B259" s="868" t="s">
        <v>2891</v>
      </c>
      <c r="C259" s="868" t="s">
        <v>2894</v>
      </c>
      <c r="D259" s="953" t="s">
        <v>2895</v>
      </c>
      <c r="E259" s="869" t="s">
        <v>2889</v>
      </c>
      <c r="F259" s="1256" t="s">
        <v>2896</v>
      </c>
    </row>
    <row r="260" spans="1:6" x14ac:dyDescent="0.25">
      <c r="A260" s="5" t="s">
        <v>37</v>
      </c>
      <c r="B260" s="868" t="s">
        <v>2892</v>
      </c>
      <c r="C260" s="868" t="s">
        <v>2894</v>
      </c>
      <c r="D260" s="953" t="s">
        <v>2895</v>
      </c>
      <c r="E260" s="869" t="s">
        <v>2889</v>
      </c>
      <c r="F260" s="1253" t="s">
        <v>2896</v>
      </c>
    </row>
    <row r="261" spans="1:6" x14ac:dyDescent="0.25">
      <c r="A261" s="435" t="s">
        <v>57</v>
      </c>
      <c r="B261" s="436"/>
      <c r="C261" s="436"/>
      <c r="D261" s="436"/>
      <c r="E261" s="437"/>
      <c r="F261" s="1256"/>
    </row>
    <row r="262" spans="1:6" x14ac:dyDescent="0.25">
      <c r="A262" s="27" t="s">
        <v>39</v>
      </c>
      <c r="B262" s="927" t="s">
        <v>764</v>
      </c>
      <c r="C262" s="929" t="s">
        <v>9</v>
      </c>
      <c r="D262" s="929" t="s">
        <v>769</v>
      </c>
      <c r="E262" s="981" t="s">
        <v>742</v>
      </c>
      <c r="F262" s="1253" t="s">
        <v>2192</v>
      </c>
    </row>
    <row r="263" spans="1:6" x14ac:dyDescent="0.25">
      <c r="A263" s="27" t="s">
        <v>38</v>
      </c>
      <c r="B263" s="930" t="s">
        <v>767</v>
      </c>
      <c r="C263" s="932" t="s">
        <v>9</v>
      </c>
      <c r="D263" s="932" t="s">
        <v>769</v>
      </c>
      <c r="E263" s="981" t="s">
        <v>742</v>
      </c>
      <c r="F263" s="1256" t="s">
        <v>2192</v>
      </c>
    </row>
    <row r="264" spans="1:6" x14ac:dyDescent="0.25">
      <c r="A264" s="25" t="s">
        <v>40</v>
      </c>
      <c r="B264" s="1147" t="s">
        <v>1985</v>
      </c>
      <c r="C264" s="1147" t="s">
        <v>1986</v>
      </c>
      <c r="D264" s="1147"/>
      <c r="E264" s="1147"/>
      <c r="F264" s="1253"/>
    </row>
    <row r="265" spans="1:6" x14ac:dyDescent="0.25">
      <c r="A265" s="25" t="s">
        <v>41</v>
      </c>
      <c r="B265" s="1147" t="s">
        <v>1985</v>
      </c>
      <c r="C265" s="1147" t="s">
        <v>1986</v>
      </c>
      <c r="D265" s="1147"/>
      <c r="E265" s="1147"/>
      <c r="F265" s="1256"/>
    </row>
    <row r="266" spans="1:6" x14ac:dyDescent="0.25">
      <c r="A266" s="572" t="s">
        <v>2523</v>
      </c>
      <c r="B266" s="572"/>
      <c r="C266" s="14"/>
      <c r="D266" s="14"/>
      <c r="E266" s="14"/>
      <c r="F266" s="1253"/>
    </row>
    <row r="267" spans="1:6" x14ac:dyDescent="0.25">
      <c r="A267" s="5" t="s">
        <v>34</v>
      </c>
      <c r="B267" s="766" t="s">
        <v>2220</v>
      </c>
      <c r="C267" s="783" t="s">
        <v>2772</v>
      </c>
      <c r="D267" s="784" t="s">
        <v>458</v>
      </c>
      <c r="E267" s="765" t="s">
        <v>435</v>
      </c>
      <c r="F267" s="766" t="s">
        <v>459</v>
      </c>
    </row>
    <row r="268" spans="1:6" x14ac:dyDescent="0.25">
      <c r="A268" s="5" t="s">
        <v>35</v>
      </c>
      <c r="B268" s="766" t="s">
        <v>2221</v>
      </c>
      <c r="C268" s="783" t="s">
        <v>2772</v>
      </c>
      <c r="D268" s="785" t="s">
        <v>458</v>
      </c>
      <c r="E268" s="765" t="s">
        <v>435</v>
      </c>
      <c r="F268" s="766" t="s">
        <v>459</v>
      </c>
    </row>
    <row r="269" spans="1:6" x14ac:dyDescent="0.25">
      <c r="A269" s="5" t="s">
        <v>36</v>
      </c>
      <c r="B269" s="766" t="s">
        <v>2220</v>
      </c>
      <c r="C269" s="766" t="s">
        <v>2773</v>
      </c>
      <c r="D269" s="766" t="s">
        <v>458</v>
      </c>
      <c r="E269" s="765" t="s">
        <v>435</v>
      </c>
      <c r="F269" s="766" t="s">
        <v>459</v>
      </c>
    </row>
    <row r="270" spans="1:6" x14ac:dyDescent="0.25">
      <c r="A270" s="5" t="s">
        <v>37</v>
      </c>
      <c r="B270" s="766" t="s">
        <v>2221</v>
      </c>
      <c r="C270" s="766" t="s">
        <v>2773</v>
      </c>
      <c r="D270" s="766" t="s">
        <v>458</v>
      </c>
      <c r="E270" s="765" t="s">
        <v>435</v>
      </c>
      <c r="F270" s="766" t="s">
        <v>459</v>
      </c>
    </row>
    <row r="271" spans="1:6" x14ac:dyDescent="0.25">
      <c r="A271" s="435" t="s">
        <v>57</v>
      </c>
      <c r="B271" s="436"/>
      <c r="C271" s="436"/>
      <c r="D271" s="551"/>
      <c r="E271" s="576"/>
      <c r="F271" s="1256"/>
    </row>
    <row r="272" spans="1:6" x14ac:dyDescent="0.25">
      <c r="A272" s="27" t="s">
        <v>39</v>
      </c>
      <c r="B272" s="1343" t="s">
        <v>768</v>
      </c>
      <c r="C272" s="1344" t="s">
        <v>9</v>
      </c>
      <c r="D272" s="1344" t="s">
        <v>772</v>
      </c>
      <c r="E272" s="1344" t="s">
        <v>742</v>
      </c>
      <c r="F272" s="1253" t="s">
        <v>2193</v>
      </c>
    </row>
    <row r="273" spans="1:6" x14ac:dyDescent="0.25">
      <c r="A273" s="27" t="s">
        <v>38</v>
      </c>
      <c r="C273" s="3" t="s">
        <v>1991</v>
      </c>
      <c r="F273" s="700"/>
    </row>
    <row r="274" spans="1:6" x14ac:dyDescent="0.25">
      <c r="A274" s="25" t="s">
        <v>40</v>
      </c>
      <c r="B274" s="1147" t="s">
        <v>1987</v>
      </c>
      <c r="C274" s="1147" t="s">
        <v>1988</v>
      </c>
      <c r="D274" s="1147"/>
      <c r="E274" s="1147"/>
      <c r="F274" s="1253"/>
    </row>
    <row r="275" spans="1:6" x14ac:dyDescent="0.25">
      <c r="A275" s="25" t="s">
        <v>41</v>
      </c>
      <c r="B275" s="1147" t="s">
        <v>1987</v>
      </c>
      <c r="C275" s="1147" t="s">
        <v>1988</v>
      </c>
      <c r="D275" s="1147"/>
      <c r="E275" s="1147"/>
      <c r="F275" s="1256"/>
    </row>
    <row r="276" spans="1:6" x14ac:dyDescent="0.25">
      <c r="A276" s="572" t="s">
        <v>2524</v>
      </c>
      <c r="B276" s="572"/>
      <c r="C276" s="14"/>
      <c r="D276" s="14"/>
      <c r="E276" s="14"/>
      <c r="F276" s="1253"/>
    </row>
    <row r="277" spans="1:6" x14ac:dyDescent="0.25">
      <c r="A277" s="5" t="s">
        <v>34</v>
      </c>
      <c r="B277" s="848" t="s">
        <v>1895</v>
      </c>
      <c r="C277" s="849" t="s">
        <v>1896</v>
      </c>
      <c r="D277" s="850"/>
      <c r="E277" s="851" t="s">
        <v>1327</v>
      </c>
      <c r="F277" s="1256"/>
    </row>
    <row r="278" spans="1:6" x14ac:dyDescent="0.25">
      <c r="A278" s="5" t="s">
        <v>35</v>
      </c>
      <c r="B278" s="848" t="s">
        <v>1895</v>
      </c>
      <c r="C278" s="849" t="s">
        <v>1896</v>
      </c>
      <c r="D278" s="850"/>
      <c r="E278" s="851" t="s">
        <v>1327</v>
      </c>
      <c r="F278" s="1253"/>
    </row>
    <row r="279" spans="1:6" x14ac:dyDescent="0.25">
      <c r="A279" s="5" t="s">
        <v>36</v>
      </c>
      <c r="B279" s="849" t="s">
        <v>1897</v>
      </c>
      <c r="C279" s="849" t="s">
        <v>1898</v>
      </c>
      <c r="D279" s="850"/>
      <c r="E279" s="852" t="s">
        <v>1899</v>
      </c>
      <c r="F279" s="1256"/>
    </row>
    <row r="280" spans="1:6" x14ac:dyDescent="0.25">
      <c r="A280" s="5" t="s">
        <v>37</v>
      </c>
      <c r="B280" s="849" t="s">
        <v>1897</v>
      </c>
      <c r="C280" s="849" t="s">
        <v>1898</v>
      </c>
      <c r="D280" s="850"/>
      <c r="E280" s="852" t="s">
        <v>1899</v>
      </c>
      <c r="F280" s="1253"/>
    </row>
    <row r="281" spans="1:6" x14ac:dyDescent="0.25">
      <c r="A281" s="435" t="s">
        <v>57</v>
      </c>
      <c r="B281" s="439"/>
      <c r="C281" s="436"/>
      <c r="D281" s="436"/>
      <c r="E281" s="590"/>
      <c r="F281" s="1256"/>
    </row>
    <row r="282" spans="1:6" x14ac:dyDescent="0.25">
      <c r="A282" s="27" t="s">
        <v>39</v>
      </c>
      <c r="B282" s="935" t="s">
        <v>771</v>
      </c>
      <c r="C282" s="936" t="s">
        <v>9</v>
      </c>
      <c r="D282" s="937" t="s">
        <v>778</v>
      </c>
      <c r="E282" s="938" t="s">
        <v>2170</v>
      </c>
      <c r="F282" s="1253" t="s">
        <v>779</v>
      </c>
    </row>
    <row r="283" spans="1:6" x14ac:dyDescent="0.25">
      <c r="A283" s="27" t="s">
        <v>38</v>
      </c>
      <c r="B283" s="935" t="s">
        <v>1981</v>
      </c>
      <c r="C283" s="936" t="s">
        <v>9</v>
      </c>
      <c r="D283" s="944" t="s">
        <v>778</v>
      </c>
      <c r="E283" s="938" t="s">
        <v>2170</v>
      </c>
      <c r="F283" s="1256" t="s">
        <v>779</v>
      </c>
    </row>
    <row r="284" spans="1:6" x14ac:dyDescent="0.25">
      <c r="A284" s="25" t="s">
        <v>40</v>
      </c>
      <c r="B284" s="1148" t="s">
        <v>1989</v>
      </c>
      <c r="C284" s="1147" t="s">
        <v>1990</v>
      </c>
      <c r="D284" s="1147"/>
      <c r="E284" s="1147"/>
      <c r="F284" s="1253"/>
    </row>
    <row r="285" spans="1:6" x14ac:dyDescent="0.25">
      <c r="A285" s="25" t="s">
        <v>41</v>
      </c>
      <c r="B285" s="1148" t="s">
        <v>1989</v>
      </c>
      <c r="C285" s="1147" t="s">
        <v>1990</v>
      </c>
      <c r="D285" s="1147"/>
      <c r="E285" s="1147"/>
      <c r="F285" s="1256"/>
    </row>
    <row r="286" spans="1:6" x14ac:dyDescent="0.25">
      <c r="A286" s="572" t="s">
        <v>2525</v>
      </c>
      <c r="B286" s="572"/>
      <c r="C286" s="14"/>
      <c r="D286" s="14"/>
      <c r="E286" s="14"/>
      <c r="F286" s="1253"/>
    </row>
    <row r="287" spans="1:6" x14ac:dyDescent="0.25">
      <c r="A287" s="5" t="s">
        <v>34</v>
      </c>
      <c r="B287" s="880" t="s">
        <v>1000</v>
      </c>
      <c r="C287" s="881" t="s">
        <v>49</v>
      </c>
      <c r="D287" s="880" t="s">
        <v>969</v>
      </c>
      <c r="E287" s="877" t="s">
        <v>1979</v>
      </c>
      <c r="F287" s="1256" t="s">
        <v>2211</v>
      </c>
    </row>
    <row r="288" spans="1:6" x14ac:dyDescent="0.25">
      <c r="A288" s="5" t="s">
        <v>35</v>
      </c>
      <c r="B288" s="877" t="s">
        <v>1003</v>
      </c>
      <c r="C288" s="877" t="s">
        <v>49</v>
      </c>
      <c r="D288" s="877" t="s">
        <v>969</v>
      </c>
      <c r="E288" s="880" t="s">
        <v>1979</v>
      </c>
      <c r="F288" s="1253" t="s">
        <v>2211</v>
      </c>
    </row>
    <row r="289" spans="1:6" ht="21" customHeight="1" x14ac:dyDescent="0.25">
      <c r="A289" s="5" t="s">
        <v>36</v>
      </c>
      <c r="B289" s="935" t="s">
        <v>1982</v>
      </c>
      <c r="C289" s="936" t="s">
        <v>9</v>
      </c>
      <c r="D289" s="944" t="s">
        <v>782</v>
      </c>
      <c r="E289" s="938" t="s">
        <v>2170</v>
      </c>
      <c r="F289" s="1256" t="s">
        <v>2194</v>
      </c>
    </row>
    <row r="290" spans="1:6" ht="20.45" customHeight="1" x14ac:dyDescent="0.25">
      <c r="A290" s="5" t="s">
        <v>37</v>
      </c>
      <c r="B290" s="935" t="s">
        <v>777</v>
      </c>
      <c r="C290" s="936" t="s">
        <v>9</v>
      </c>
      <c r="D290" s="944" t="s">
        <v>782</v>
      </c>
      <c r="E290" s="938" t="s">
        <v>2170</v>
      </c>
      <c r="F290" s="1253" t="s">
        <v>2194</v>
      </c>
    </row>
    <row r="291" spans="1:6" x14ac:dyDescent="0.25">
      <c r="A291" s="435" t="s">
        <v>57</v>
      </c>
      <c r="B291" s="436"/>
      <c r="C291" s="436"/>
      <c r="D291" s="436"/>
      <c r="E291" s="437"/>
      <c r="F291" s="1256"/>
    </row>
    <row r="292" spans="1:6" x14ac:dyDescent="0.25">
      <c r="A292" s="27" t="s">
        <v>39</v>
      </c>
      <c r="B292" s="1141" t="s">
        <v>1069</v>
      </c>
      <c r="C292" s="1141" t="s">
        <v>50</v>
      </c>
      <c r="D292" s="1141" t="s">
        <v>1070</v>
      </c>
      <c r="E292" s="1327" t="s">
        <v>1064</v>
      </c>
      <c r="F292" s="1253" t="s">
        <v>1071</v>
      </c>
    </row>
    <row r="293" spans="1:6" x14ac:dyDescent="0.25">
      <c r="A293" s="27" t="s">
        <v>38</v>
      </c>
      <c r="B293" s="1141" t="s">
        <v>1072</v>
      </c>
      <c r="C293" s="1141" t="s">
        <v>50</v>
      </c>
      <c r="D293" s="1141" t="s">
        <v>1073</v>
      </c>
      <c r="E293" s="1327" t="s">
        <v>3372</v>
      </c>
      <c r="F293" s="1256" t="s">
        <v>1074</v>
      </c>
    </row>
    <row r="294" spans="1:6" x14ac:dyDescent="0.25">
      <c r="A294" s="25" t="s">
        <v>40</v>
      </c>
      <c r="B294" s="1328" t="s">
        <v>1908</v>
      </c>
      <c r="C294" s="1329" t="s">
        <v>55</v>
      </c>
      <c r="D294" s="1328" t="s">
        <v>1781</v>
      </c>
      <c r="E294" s="1330" t="s">
        <v>3317</v>
      </c>
      <c r="F294" s="1323" t="s">
        <v>1782</v>
      </c>
    </row>
    <row r="295" spans="1:6" x14ac:dyDescent="0.25">
      <c r="A295" s="25" t="s">
        <v>41</v>
      </c>
      <c r="B295" s="1331" t="s">
        <v>1909</v>
      </c>
      <c r="C295" s="1328" t="s">
        <v>55</v>
      </c>
      <c r="D295" s="1331" t="s">
        <v>1781</v>
      </c>
      <c r="E295" s="1332" t="s">
        <v>3318</v>
      </c>
      <c r="F295" s="1323" t="s">
        <v>1782</v>
      </c>
    </row>
    <row r="296" spans="1:6" x14ac:dyDescent="0.25">
      <c r="A296" s="59" t="s">
        <v>18</v>
      </c>
      <c r="B296" s="59"/>
      <c r="C296" s="59"/>
      <c r="D296" s="59"/>
      <c r="E296" s="59"/>
      <c r="F296" s="1253"/>
    </row>
    <row r="297" spans="1:6" x14ac:dyDescent="0.25">
      <c r="A297" s="11" t="s">
        <v>3</v>
      </c>
      <c r="B297" s="11" t="s">
        <v>6</v>
      </c>
      <c r="C297" s="11" t="s">
        <v>7</v>
      </c>
      <c r="D297" s="11" t="s">
        <v>8</v>
      </c>
      <c r="E297" s="12" t="s">
        <v>4</v>
      </c>
      <c r="F297" s="1256" t="s">
        <v>11</v>
      </c>
    </row>
    <row r="298" spans="1:6" x14ac:dyDescent="0.25">
      <c r="A298" s="572" t="s">
        <v>2526</v>
      </c>
      <c r="B298" s="572"/>
      <c r="C298" s="14"/>
      <c r="D298" s="14"/>
      <c r="E298" s="14"/>
      <c r="F298" s="1253"/>
    </row>
    <row r="299" spans="1:6" x14ac:dyDescent="0.25">
      <c r="A299" s="5" t="s">
        <v>34</v>
      </c>
      <c r="B299" s="873" t="s">
        <v>2024</v>
      </c>
      <c r="C299" s="873" t="s">
        <v>49</v>
      </c>
      <c r="D299" s="873" t="s">
        <v>972</v>
      </c>
      <c r="E299" s="874" t="s">
        <v>1979</v>
      </c>
      <c r="F299" s="1256" t="s">
        <v>973</v>
      </c>
    </row>
    <row r="300" spans="1:6" x14ac:dyDescent="0.25">
      <c r="A300" s="5" t="s">
        <v>35</v>
      </c>
      <c r="B300" s="873" t="s">
        <v>2025</v>
      </c>
      <c r="C300" s="873" t="s">
        <v>49</v>
      </c>
      <c r="D300" s="873" t="s">
        <v>972</v>
      </c>
      <c r="E300" s="874" t="s">
        <v>1979</v>
      </c>
      <c r="F300" s="1253" t="s">
        <v>973</v>
      </c>
    </row>
    <row r="301" spans="1:6" x14ac:dyDescent="0.25">
      <c r="A301" s="5" t="s">
        <v>36</v>
      </c>
      <c r="B301" s="945" t="s">
        <v>780</v>
      </c>
      <c r="C301" s="946" t="s">
        <v>9</v>
      </c>
      <c r="D301" s="947" t="s">
        <v>786</v>
      </c>
      <c r="E301" s="948" t="s">
        <v>742</v>
      </c>
      <c r="F301" s="1256" t="s">
        <v>2195</v>
      </c>
    </row>
    <row r="302" spans="1:6" x14ac:dyDescent="0.25">
      <c r="A302" s="5" t="s">
        <v>37</v>
      </c>
      <c r="B302" s="935" t="s">
        <v>781</v>
      </c>
      <c r="C302" s="936" t="s">
        <v>9</v>
      </c>
      <c r="D302" s="937" t="s">
        <v>786</v>
      </c>
      <c r="E302" s="938" t="s">
        <v>742</v>
      </c>
      <c r="F302" s="1253" t="s">
        <v>2195</v>
      </c>
    </row>
    <row r="303" spans="1:6" x14ac:dyDescent="0.25">
      <c r="A303" s="435" t="s">
        <v>57</v>
      </c>
      <c r="B303" s="436"/>
      <c r="C303" s="436"/>
      <c r="D303" s="436"/>
      <c r="E303" s="552"/>
      <c r="F303" s="1256"/>
    </row>
    <row r="304" spans="1:6" ht="18" customHeight="1" x14ac:dyDescent="0.25">
      <c r="A304" s="27" t="s">
        <v>39</v>
      </c>
      <c r="B304" s="1112" t="s">
        <v>2316</v>
      </c>
      <c r="C304" s="1113" t="s">
        <v>58</v>
      </c>
      <c r="D304" s="1112" t="s">
        <v>2476</v>
      </c>
      <c r="E304" s="1114" t="s">
        <v>2452</v>
      </c>
      <c r="F304" s="697"/>
    </row>
    <row r="305" spans="1:6" ht="18.600000000000001" customHeight="1" x14ac:dyDescent="0.25">
      <c r="A305" s="27" t="s">
        <v>38</v>
      </c>
      <c r="B305" s="1112" t="s">
        <v>2317</v>
      </c>
      <c r="C305" s="1113" t="s">
        <v>58</v>
      </c>
      <c r="D305" s="1112"/>
      <c r="E305" s="1114" t="s">
        <v>2452</v>
      </c>
      <c r="F305" s="700"/>
    </row>
    <row r="306" spans="1:6" ht="18.600000000000001" customHeight="1" x14ac:dyDescent="0.25">
      <c r="A306" s="25" t="s">
        <v>40</v>
      </c>
      <c r="B306" s="1112" t="s">
        <v>2319</v>
      </c>
      <c r="C306" s="1113" t="s">
        <v>58</v>
      </c>
      <c r="D306" s="1112"/>
      <c r="E306" s="1114" t="s">
        <v>2452</v>
      </c>
      <c r="F306" s="697"/>
    </row>
    <row r="307" spans="1:6" ht="18.600000000000001" customHeight="1" x14ac:dyDescent="0.25">
      <c r="A307" s="25" t="s">
        <v>41</v>
      </c>
      <c r="B307" s="1112" t="s">
        <v>2320</v>
      </c>
      <c r="C307" s="1113" t="s">
        <v>58</v>
      </c>
      <c r="D307" s="1112"/>
      <c r="E307" s="1114" t="s">
        <v>2452</v>
      </c>
      <c r="F307" s="700"/>
    </row>
    <row r="308" spans="1:6" x14ac:dyDescent="0.25">
      <c r="A308" s="719" t="s">
        <v>2527</v>
      </c>
      <c r="B308" s="572"/>
      <c r="C308" s="14"/>
      <c r="D308" s="14"/>
      <c r="E308" s="14"/>
      <c r="F308" s="1253"/>
    </row>
    <row r="309" spans="1:6" x14ac:dyDescent="0.25">
      <c r="A309" s="5" t="s">
        <v>34</v>
      </c>
      <c r="B309" s="873" t="s">
        <v>2026</v>
      </c>
      <c r="C309" s="873" t="s">
        <v>49</v>
      </c>
      <c r="D309" s="873" t="s">
        <v>975</v>
      </c>
      <c r="E309" s="874" t="s">
        <v>1979</v>
      </c>
      <c r="F309" s="1256" t="s">
        <v>976</v>
      </c>
    </row>
    <row r="310" spans="1:6" x14ac:dyDescent="0.25">
      <c r="A310" s="5" t="s">
        <v>35</v>
      </c>
      <c r="B310" s="873" t="s">
        <v>2027</v>
      </c>
      <c r="C310" s="873" t="s">
        <v>49</v>
      </c>
      <c r="D310" s="873" t="s">
        <v>975</v>
      </c>
      <c r="E310" s="874" t="s">
        <v>1979</v>
      </c>
      <c r="F310" s="1253" t="s">
        <v>976</v>
      </c>
    </row>
    <row r="311" spans="1:6" x14ac:dyDescent="0.25">
      <c r="A311" s="5" t="s">
        <v>36</v>
      </c>
      <c r="B311" s="882" t="s">
        <v>2028</v>
      </c>
      <c r="C311" s="883" t="s">
        <v>49</v>
      </c>
      <c r="D311" s="884" t="s">
        <v>980</v>
      </c>
      <c r="E311" s="867" t="s">
        <v>1980</v>
      </c>
      <c r="F311" s="1256" t="s">
        <v>2212</v>
      </c>
    </row>
    <row r="312" spans="1:6" x14ac:dyDescent="0.25">
      <c r="A312" s="5" t="s">
        <v>37</v>
      </c>
      <c r="B312" s="860" t="s">
        <v>2029</v>
      </c>
      <c r="C312" s="861" t="s">
        <v>49</v>
      </c>
      <c r="D312" s="870" t="s">
        <v>980</v>
      </c>
      <c r="E312" s="863" t="s">
        <v>1980</v>
      </c>
      <c r="F312" s="1253" t="s">
        <v>2212</v>
      </c>
    </row>
    <row r="313" spans="1:6" x14ac:dyDescent="0.25">
      <c r="A313" s="440" t="s">
        <v>57</v>
      </c>
      <c r="B313" s="439"/>
      <c r="C313" s="440"/>
      <c r="D313" s="436"/>
      <c r="E313" s="552"/>
      <c r="F313" s="1256"/>
    </row>
    <row r="314" spans="1:6" x14ac:dyDescent="0.25">
      <c r="A314" s="27" t="s">
        <v>39</v>
      </c>
      <c r="B314" s="1593" t="s">
        <v>3183</v>
      </c>
      <c r="C314" s="1594"/>
      <c r="D314" s="5"/>
      <c r="E314" s="5"/>
      <c r="F314" s="1253"/>
    </row>
    <row r="315" spans="1:6" x14ac:dyDescent="0.25">
      <c r="A315" s="27" t="s">
        <v>38</v>
      </c>
      <c r="B315" s="1595"/>
      <c r="C315" s="1596"/>
      <c r="D315" s="5"/>
      <c r="E315" s="5"/>
      <c r="F315" s="1256"/>
    </row>
    <row r="316" spans="1:6" x14ac:dyDescent="0.25">
      <c r="A316" s="25" t="s">
        <v>40</v>
      </c>
      <c r="B316" s="1595"/>
      <c r="C316" s="1596"/>
      <c r="D316" s="5"/>
      <c r="E316" s="5"/>
      <c r="F316" s="1253"/>
    </row>
    <row r="317" spans="1:6" x14ac:dyDescent="0.25">
      <c r="A317" s="25" t="s">
        <v>41</v>
      </c>
      <c r="B317" s="1597"/>
      <c r="C317" s="1598"/>
      <c r="D317" s="5"/>
      <c r="E317" s="5"/>
      <c r="F317" s="1256"/>
    </row>
    <row r="318" spans="1:6" x14ac:dyDescent="0.25">
      <c r="A318" s="611" t="s">
        <v>2528</v>
      </c>
      <c r="B318" s="435"/>
      <c r="C318" s="435"/>
      <c r="D318" s="435"/>
      <c r="E318" s="435"/>
      <c r="F318" s="1253"/>
    </row>
    <row r="319" spans="1:6" x14ac:dyDescent="0.25">
      <c r="A319" s="5" t="s">
        <v>34</v>
      </c>
      <c r="B319" s="1599" t="s">
        <v>3184</v>
      </c>
      <c r="C319" s="1600"/>
      <c r="D319" s="514"/>
      <c r="E319" s="515"/>
      <c r="F319" s="1256"/>
    </row>
    <row r="320" spans="1:6" x14ac:dyDescent="0.25">
      <c r="A320" s="5" t="s">
        <v>35</v>
      </c>
      <c r="B320" s="1601"/>
      <c r="C320" s="1602"/>
      <c r="D320" s="598"/>
      <c r="E320" s="515"/>
      <c r="F320" s="1253"/>
    </row>
    <row r="321" spans="1:6" x14ac:dyDescent="0.25">
      <c r="A321" s="5" t="s">
        <v>36</v>
      </c>
      <c r="B321" s="1601"/>
      <c r="C321" s="1602"/>
      <c r="D321" s="515"/>
      <c r="E321" s="515"/>
      <c r="F321" s="1256"/>
    </row>
    <row r="322" spans="1:6" x14ac:dyDescent="0.25">
      <c r="A322" s="5" t="s">
        <v>37</v>
      </c>
      <c r="B322" s="1601"/>
      <c r="C322" s="1602"/>
      <c r="D322" s="25"/>
      <c r="E322" s="25"/>
      <c r="F322" s="1253"/>
    </row>
    <row r="323" spans="1:6" x14ac:dyDescent="0.25">
      <c r="A323" s="435" t="s">
        <v>57</v>
      </c>
      <c r="B323" s="1601"/>
      <c r="C323" s="1602"/>
      <c r="D323" s="5"/>
      <c r="E323" s="5"/>
      <c r="F323" s="1256"/>
    </row>
    <row r="324" spans="1:6" x14ac:dyDescent="0.25">
      <c r="A324" s="27" t="s">
        <v>39</v>
      </c>
      <c r="B324" s="1601"/>
      <c r="C324" s="1602"/>
      <c r="D324" s="5"/>
      <c r="E324" s="5"/>
      <c r="F324" s="1253"/>
    </row>
    <row r="325" spans="1:6" x14ac:dyDescent="0.25">
      <c r="A325" s="27" t="s">
        <v>38</v>
      </c>
      <c r="B325" s="1601"/>
      <c r="C325" s="1602"/>
      <c r="D325" s="5"/>
      <c r="E325" s="5"/>
      <c r="F325" s="1256"/>
    </row>
    <row r="326" spans="1:6" x14ac:dyDescent="0.25">
      <c r="A326" s="25" t="s">
        <v>40</v>
      </c>
      <c r="B326" s="1601"/>
      <c r="C326" s="1602"/>
      <c r="D326" s="5"/>
      <c r="E326" s="5"/>
      <c r="F326" s="1253"/>
    </row>
    <row r="327" spans="1:6" x14ac:dyDescent="0.25">
      <c r="A327" s="25" t="s">
        <v>41</v>
      </c>
      <c r="B327" s="1603"/>
      <c r="C327" s="1604"/>
      <c r="D327" s="5"/>
      <c r="E327" s="5"/>
      <c r="F327" s="1256"/>
    </row>
    <row r="328" spans="1:6" x14ac:dyDescent="0.25">
      <c r="A328" s="572" t="s">
        <v>2529</v>
      </c>
      <c r="B328" s="572"/>
      <c r="C328" s="14"/>
      <c r="D328" s="14"/>
      <c r="E328" s="14"/>
      <c r="F328" s="1253"/>
    </row>
    <row r="329" spans="1:6" x14ac:dyDescent="0.25">
      <c r="A329" s="5" t="s">
        <v>34</v>
      </c>
      <c r="B329" s="848" t="s">
        <v>1895</v>
      </c>
      <c r="C329" s="849" t="s">
        <v>1896</v>
      </c>
      <c r="D329" s="850"/>
      <c r="E329" s="851" t="s">
        <v>1327</v>
      </c>
      <c r="F329" s="1256"/>
    </row>
    <row r="330" spans="1:6" x14ac:dyDescent="0.25">
      <c r="A330" s="5" t="s">
        <v>35</v>
      </c>
      <c r="B330" s="848" t="s">
        <v>1895</v>
      </c>
      <c r="C330" s="849" t="s">
        <v>1896</v>
      </c>
      <c r="D330" s="850"/>
      <c r="E330" s="851" t="s">
        <v>1327</v>
      </c>
      <c r="F330" s="1253"/>
    </row>
    <row r="331" spans="1:6" x14ac:dyDescent="0.25">
      <c r="A331" s="5" t="s">
        <v>36</v>
      </c>
      <c r="B331" s="849" t="s">
        <v>1897</v>
      </c>
      <c r="C331" s="849" t="s">
        <v>1898</v>
      </c>
      <c r="D331" s="850"/>
      <c r="E331" s="852" t="s">
        <v>1899</v>
      </c>
      <c r="F331" s="1256"/>
    </row>
    <row r="332" spans="1:6" x14ac:dyDescent="0.25">
      <c r="A332" s="5" t="s">
        <v>37</v>
      </c>
      <c r="B332" s="849" t="s">
        <v>1897</v>
      </c>
      <c r="C332" s="849" t="s">
        <v>1898</v>
      </c>
      <c r="D332" s="850"/>
      <c r="E332" s="852" t="s">
        <v>1899</v>
      </c>
      <c r="F332" s="1253"/>
    </row>
    <row r="333" spans="1:6" x14ac:dyDescent="0.25">
      <c r="A333" s="435" t="s">
        <v>57</v>
      </c>
      <c r="B333" s="551"/>
      <c r="C333" s="551"/>
      <c r="D333" s="551"/>
      <c r="E333" s="551"/>
      <c r="F333" s="1256"/>
    </row>
    <row r="334" spans="1:6" x14ac:dyDescent="0.25">
      <c r="A334" s="27" t="s">
        <v>39</v>
      </c>
      <c r="B334" s="1244" t="s">
        <v>1686</v>
      </c>
      <c r="C334" s="1244" t="s">
        <v>0</v>
      </c>
      <c r="D334" s="1244" t="s">
        <v>1687</v>
      </c>
      <c r="E334" s="1245" t="s">
        <v>3139</v>
      </c>
      <c r="F334" s="1253" t="s">
        <v>1688</v>
      </c>
    </row>
    <row r="335" spans="1:6" x14ac:dyDescent="0.25">
      <c r="A335" s="598" t="s">
        <v>38</v>
      </c>
      <c r="B335" s="1244" t="s">
        <v>1689</v>
      </c>
      <c r="C335" s="1244" t="s">
        <v>0</v>
      </c>
      <c r="D335" s="1244" t="s">
        <v>1687</v>
      </c>
      <c r="E335" s="1245" t="s">
        <v>3139</v>
      </c>
      <c r="F335" s="1256" t="s">
        <v>1688</v>
      </c>
    </row>
    <row r="336" spans="1:6" x14ac:dyDescent="0.25">
      <c r="A336" s="25" t="s">
        <v>40</v>
      </c>
      <c r="B336" s="1148" t="s">
        <v>1989</v>
      </c>
      <c r="C336" s="1147" t="s">
        <v>1990</v>
      </c>
      <c r="D336" s="1147"/>
      <c r="E336" s="1147"/>
      <c r="F336" s="1210"/>
    </row>
    <row r="337" spans="1:6" x14ac:dyDescent="0.25">
      <c r="A337" s="25" t="s">
        <v>41</v>
      </c>
      <c r="B337" s="1148" t="s">
        <v>1989</v>
      </c>
      <c r="C337" s="1147" t="s">
        <v>1990</v>
      </c>
      <c r="D337" s="1147"/>
      <c r="E337" s="1147"/>
      <c r="F337" s="1210"/>
    </row>
    <row r="338" spans="1:6" x14ac:dyDescent="0.25">
      <c r="A338" s="572" t="s">
        <v>2530</v>
      </c>
      <c r="B338" s="572"/>
      <c r="C338" s="14"/>
      <c r="D338" s="14"/>
      <c r="E338" s="14"/>
      <c r="F338" s="1210"/>
    </row>
    <row r="339" spans="1:6" x14ac:dyDescent="0.25">
      <c r="A339" s="5" t="s">
        <v>34</v>
      </c>
      <c r="B339" s="1141" t="s">
        <v>1081</v>
      </c>
      <c r="C339" s="1141" t="s">
        <v>50</v>
      </c>
      <c r="D339" s="1141" t="s">
        <v>1082</v>
      </c>
      <c r="E339" s="1141" t="s">
        <v>3372</v>
      </c>
      <c r="F339" s="1210" t="s">
        <v>1083</v>
      </c>
    </row>
    <row r="340" spans="1:6" x14ac:dyDescent="0.25">
      <c r="A340" s="5" t="s">
        <v>35</v>
      </c>
      <c r="B340" s="1130" t="s">
        <v>1078</v>
      </c>
      <c r="C340" s="1139" t="s">
        <v>50</v>
      </c>
      <c r="D340" s="1130" t="s">
        <v>1079</v>
      </c>
      <c r="E340" s="1133" t="s">
        <v>3372</v>
      </c>
      <c r="F340" s="1210" t="s">
        <v>1080</v>
      </c>
    </row>
    <row r="341" spans="1:6" x14ac:dyDescent="0.25">
      <c r="A341" s="5" t="s">
        <v>36</v>
      </c>
      <c r="B341" s="1204" t="s">
        <v>96</v>
      </c>
      <c r="C341" s="1210" t="s">
        <v>53</v>
      </c>
      <c r="D341" s="1204" t="s">
        <v>93</v>
      </c>
      <c r="E341" s="1205" t="s">
        <v>74</v>
      </c>
      <c r="F341" s="1210" t="s">
        <v>94</v>
      </c>
    </row>
    <row r="342" spans="1:6" x14ac:dyDescent="0.25">
      <c r="A342" s="18" t="s">
        <v>37</v>
      </c>
      <c r="B342" s="1204" t="s">
        <v>99</v>
      </c>
      <c r="C342" s="1210" t="s">
        <v>53</v>
      </c>
      <c r="D342" s="1204" t="s">
        <v>93</v>
      </c>
      <c r="E342" s="1205" t="s">
        <v>74</v>
      </c>
      <c r="F342" s="1210" t="s">
        <v>94</v>
      </c>
    </row>
    <row r="343" spans="1:6" x14ac:dyDescent="0.25">
      <c r="A343" s="435" t="s">
        <v>57</v>
      </c>
      <c r="B343" s="573"/>
      <c r="C343" s="573"/>
      <c r="D343" s="573"/>
      <c r="E343" s="594"/>
      <c r="F343" s="1210"/>
    </row>
    <row r="344" spans="1:6" x14ac:dyDescent="0.25">
      <c r="A344" s="27" t="s">
        <v>39</v>
      </c>
      <c r="B344" s="1204" t="s">
        <v>100</v>
      </c>
      <c r="C344" s="1204" t="s">
        <v>53</v>
      </c>
      <c r="D344" s="1211" t="s">
        <v>97</v>
      </c>
      <c r="E344" s="1205" t="s">
        <v>74</v>
      </c>
      <c r="F344" s="1210" t="s">
        <v>98</v>
      </c>
    </row>
    <row r="345" spans="1:6" x14ac:dyDescent="0.25">
      <c r="A345" s="27" t="s">
        <v>38</v>
      </c>
      <c r="B345" s="1210" t="s">
        <v>103</v>
      </c>
      <c r="C345" s="1213" t="s">
        <v>53</v>
      </c>
      <c r="D345" s="1214" t="s">
        <v>97</v>
      </c>
      <c r="E345" s="1205" t="s">
        <v>74</v>
      </c>
      <c r="F345" s="1210" t="s">
        <v>98</v>
      </c>
    </row>
    <row r="346" spans="1:6" x14ac:dyDescent="0.25">
      <c r="A346" s="25" t="s">
        <v>40</v>
      </c>
      <c r="B346" s="860" t="s">
        <v>2030</v>
      </c>
      <c r="C346" s="861" t="s">
        <v>49</v>
      </c>
      <c r="D346" s="870" t="s">
        <v>983</v>
      </c>
      <c r="E346" s="863" t="s">
        <v>1980</v>
      </c>
      <c r="F346" s="1210" t="s">
        <v>2213</v>
      </c>
    </row>
    <row r="347" spans="1:6" x14ac:dyDescent="0.25">
      <c r="A347" s="25" t="s">
        <v>41</v>
      </c>
      <c r="B347" s="860" t="s">
        <v>2031</v>
      </c>
      <c r="C347" s="861" t="s">
        <v>49</v>
      </c>
      <c r="D347" s="870" t="s">
        <v>983</v>
      </c>
      <c r="E347" s="863" t="s">
        <v>1980</v>
      </c>
      <c r="F347" s="1210" t="s">
        <v>2213</v>
      </c>
    </row>
    <row r="348" spans="1:6" x14ac:dyDescent="0.25">
      <c r="A348" s="59" t="s">
        <v>19</v>
      </c>
      <c r="B348" s="59"/>
      <c r="C348" s="59"/>
      <c r="D348" s="59"/>
      <c r="E348" s="59"/>
      <c r="F348" s="1210"/>
    </row>
    <row r="349" spans="1:6" x14ac:dyDescent="0.25">
      <c r="A349" s="11" t="s">
        <v>3</v>
      </c>
      <c r="B349" s="11"/>
      <c r="C349" s="11"/>
      <c r="D349" s="11"/>
      <c r="E349" s="11"/>
      <c r="F349" s="1210"/>
    </row>
    <row r="350" spans="1:6" x14ac:dyDescent="0.25">
      <c r="A350" s="572" t="s">
        <v>2531</v>
      </c>
      <c r="B350" s="572"/>
      <c r="C350" s="572"/>
      <c r="D350" s="572"/>
      <c r="E350" s="572"/>
      <c r="F350" s="1210"/>
    </row>
    <row r="351" spans="1:6" x14ac:dyDescent="0.25">
      <c r="A351" s="70" t="s">
        <v>34</v>
      </c>
      <c r="B351" s="885" t="s">
        <v>2032</v>
      </c>
      <c r="C351" s="861" t="s">
        <v>49</v>
      </c>
      <c r="D351" s="870" t="s">
        <v>989</v>
      </c>
      <c r="E351" s="860" t="s">
        <v>1979</v>
      </c>
      <c r="F351" s="1210" t="s">
        <v>2214</v>
      </c>
    </row>
    <row r="352" spans="1:6" x14ac:dyDescent="0.25">
      <c r="A352" s="70" t="s">
        <v>35</v>
      </c>
      <c r="B352" s="885" t="s">
        <v>2033</v>
      </c>
      <c r="C352" s="861" t="s">
        <v>49</v>
      </c>
      <c r="D352" s="870" t="s">
        <v>992</v>
      </c>
      <c r="E352" s="860" t="s">
        <v>1979</v>
      </c>
      <c r="F352" s="1210" t="s">
        <v>2214</v>
      </c>
    </row>
    <row r="353" spans="1:6" x14ac:dyDescent="0.25">
      <c r="A353" s="70" t="s">
        <v>36</v>
      </c>
      <c r="B353" s="860" t="s">
        <v>2034</v>
      </c>
      <c r="C353" s="861" t="s">
        <v>49</v>
      </c>
      <c r="D353" s="870" t="s">
        <v>986</v>
      </c>
      <c r="E353" s="860" t="s">
        <v>1980</v>
      </c>
      <c r="F353" s="1210" t="s">
        <v>2215</v>
      </c>
    </row>
    <row r="354" spans="1:6" x14ac:dyDescent="0.25">
      <c r="A354" s="70" t="s">
        <v>37</v>
      </c>
      <c r="B354" s="1130" t="s">
        <v>1075</v>
      </c>
      <c r="C354" s="1139" t="s">
        <v>50</v>
      </c>
      <c r="D354" s="1130" t="s">
        <v>1076</v>
      </c>
      <c r="E354" s="1133" t="s">
        <v>1064</v>
      </c>
      <c r="F354" s="1210" t="s">
        <v>1077</v>
      </c>
    </row>
    <row r="355" spans="1:6" x14ac:dyDescent="0.25">
      <c r="A355" s="435" t="s">
        <v>57</v>
      </c>
      <c r="B355" s="435"/>
      <c r="C355" s="435"/>
      <c r="D355" s="435"/>
      <c r="E355" s="435"/>
      <c r="F355" s="435"/>
    </row>
    <row r="356" spans="1:6" x14ac:dyDescent="0.25">
      <c r="A356" s="598" t="s">
        <v>39</v>
      </c>
      <c r="B356" s="956" t="s">
        <v>2336</v>
      </c>
      <c r="C356" s="956" t="s">
        <v>2338</v>
      </c>
      <c r="D356" s="954" t="s">
        <v>2340</v>
      </c>
      <c r="E356" s="43" t="s">
        <v>2888</v>
      </c>
      <c r="F356" s="1210" t="s">
        <v>2341</v>
      </c>
    </row>
    <row r="357" spans="1:6" x14ac:dyDescent="0.25">
      <c r="A357" s="598" t="s">
        <v>38</v>
      </c>
      <c r="B357" s="956" t="s">
        <v>2337</v>
      </c>
      <c r="C357" s="949" t="s">
        <v>2338</v>
      </c>
      <c r="D357" s="954" t="s">
        <v>2340</v>
      </c>
      <c r="E357" s="43" t="s">
        <v>2888</v>
      </c>
      <c r="F357" s="1210" t="s">
        <v>2341</v>
      </c>
    </row>
    <row r="358" spans="1:6" x14ac:dyDescent="0.25">
      <c r="A358" s="599" t="s">
        <v>40</v>
      </c>
      <c r="B358" s="956" t="s">
        <v>2336</v>
      </c>
      <c r="C358" s="956" t="s">
        <v>2339</v>
      </c>
      <c r="D358" s="954" t="s">
        <v>2340</v>
      </c>
      <c r="E358" s="43" t="s">
        <v>2888</v>
      </c>
      <c r="F358" s="1210" t="s">
        <v>2341</v>
      </c>
    </row>
    <row r="359" spans="1:6" x14ac:dyDescent="0.25">
      <c r="A359" s="599" t="s">
        <v>41</v>
      </c>
      <c r="B359" s="956" t="s">
        <v>2337</v>
      </c>
      <c r="C359" s="956" t="s">
        <v>2339</v>
      </c>
      <c r="D359" s="954" t="s">
        <v>2340</v>
      </c>
      <c r="E359" s="43" t="s">
        <v>2888</v>
      </c>
      <c r="F359" s="1210" t="s">
        <v>2341</v>
      </c>
    </row>
    <row r="360" spans="1:6" x14ac:dyDescent="0.25">
      <c r="A360" s="572" t="s">
        <v>2532</v>
      </c>
      <c r="B360" s="572"/>
      <c r="C360" s="572"/>
      <c r="D360" s="572"/>
      <c r="E360" s="572"/>
      <c r="F360" s="1210"/>
    </row>
    <row r="361" spans="1:6" x14ac:dyDescent="0.25">
      <c r="A361" s="70" t="s">
        <v>34</v>
      </c>
      <c r="B361" s="860" t="s">
        <v>2035</v>
      </c>
      <c r="C361" s="861" t="s">
        <v>49</v>
      </c>
      <c r="D361" s="870" t="s">
        <v>998</v>
      </c>
      <c r="E361" s="860" t="s">
        <v>1980</v>
      </c>
      <c r="F361" s="1210"/>
    </row>
    <row r="362" spans="1:6" x14ac:dyDescent="0.25">
      <c r="A362" s="70" t="s">
        <v>35</v>
      </c>
      <c r="B362" s="873" t="s">
        <v>2175</v>
      </c>
      <c r="C362" s="861" t="s">
        <v>49</v>
      </c>
      <c r="D362" s="873" t="s">
        <v>1001</v>
      </c>
      <c r="E362" s="873" t="s">
        <v>1980</v>
      </c>
      <c r="F362" s="1210"/>
    </row>
    <row r="363" spans="1:6" x14ac:dyDescent="0.25">
      <c r="A363" s="70" t="s">
        <v>36</v>
      </c>
      <c r="B363" s="1147" t="s">
        <v>1987</v>
      </c>
      <c r="C363" s="1147" t="s">
        <v>1988</v>
      </c>
      <c r="D363" s="1147"/>
      <c r="E363" s="1147"/>
      <c r="F363" s="1210"/>
    </row>
    <row r="364" spans="1:6" x14ac:dyDescent="0.25">
      <c r="A364" s="70" t="s">
        <v>37</v>
      </c>
      <c r="B364" s="1147" t="s">
        <v>1987</v>
      </c>
      <c r="C364" s="1147" t="s">
        <v>1988</v>
      </c>
      <c r="D364" s="1147"/>
      <c r="E364" s="1147"/>
      <c r="F364" s="1210"/>
    </row>
    <row r="365" spans="1:6" x14ac:dyDescent="0.25">
      <c r="A365" s="435" t="s">
        <v>57</v>
      </c>
      <c r="F365" s="18"/>
    </row>
    <row r="366" spans="1:6" x14ac:dyDescent="0.25">
      <c r="A366" s="598" t="s">
        <v>39</v>
      </c>
      <c r="B366" s="1209" t="s">
        <v>2217</v>
      </c>
      <c r="C366" s="1209" t="s">
        <v>53</v>
      </c>
      <c r="D366" s="1209" t="s">
        <v>101</v>
      </c>
      <c r="E366" s="1209" t="s">
        <v>74</v>
      </c>
      <c r="F366" s="1210" t="s">
        <v>102</v>
      </c>
    </row>
    <row r="367" spans="1:6" x14ac:dyDescent="0.25">
      <c r="A367" s="598" t="s">
        <v>38</v>
      </c>
      <c r="B367" s="1209" t="s">
        <v>2218</v>
      </c>
      <c r="C367" s="1209" t="s">
        <v>53</v>
      </c>
      <c r="D367" s="1209" t="s">
        <v>101</v>
      </c>
      <c r="E367" s="1209" t="s">
        <v>74</v>
      </c>
      <c r="F367" s="1210" t="s">
        <v>102</v>
      </c>
    </row>
    <row r="368" spans="1:6" x14ac:dyDescent="0.25">
      <c r="A368" s="599" t="s">
        <v>40</v>
      </c>
      <c r="B368" s="1147" t="s">
        <v>1985</v>
      </c>
      <c r="C368" s="1147" t="s">
        <v>1986</v>
      </c>
      <c r="D368" s="1147"/>
      <c r="E368" s="1147"/>
      <c r="F368" s="1147"/>
    </row>
    <row r="369" spans="1:6" x14ac:dyDescent="0.25">
      <c r="A369" s="599" t="s">
        <v>41</v>
      </c>
      <c r="B369" s="1147" t="s">
        <v>1985</v>
      </c>
      <c r="C369" s="1147" t="s">
        <v>1986</v>
      </c>
      <c r="D369" s="1147"/>
      <c r="E369" s="1147"/>
      <c r="F369" s="1147"/>
    </row>
    <row r="370" spans="1:6" x14ac:dyDescent="0.25">
      <c r="A370" s="572" t="s">
        <v>2533</v>
      </c>
      <c r="B370" s="572"/>
      <c r="C370" s="14"/>
      <c r="D370" s="14"/>
      <c r="E370" s="14"/>
      <c r="F370" s="14"/>
    </row>
    <row r="371" spans="1:6" x14ac:dyDescent="0.25">
      <c r="A371" s="70" t="s">
        <v>34</v>
      </c>
      <c r="B371" s="782" t="s">
        <v>2222</v>
      </c>
      <c r="C371" s="782" t="s">
        <v>2772</v>
      </c>
      <c r="D371" s="782" t="s">
        <v>460</v>
      </c>
      <c r="E371" s="786" t="s">
        <v>435</v>
      </c>
      <c r="F371" s="766" t="s">
        <v>461</v>
      </c>
    </row>
    <row r="372" spans="1:6" x14ac:dyDescent="0.25">
      <c r="A372" s="70" t="s">
        <v>35</v>
      </c>
      <c r="B372" s="782" t="s">
        <v>2222</v>
      </c>
      <c r="C372" s="782" t="s">
        <v>2773</v>
      </c>
      <c r="D372" s="782" t="s">
        <v>460</v>
      </c>
      <c r="E372" s="786" t="s">
        <v>435</v>
      </c>
      <c r="F372" s="766" t="s">
        <v>461</v>
      </c>
    </row>
    <row r="373" spans="1:6" x14ac:dyDescent="0.25">
      <c r="A373" s="70" t="s">
        <v>36</v>
      </c>
      <c r="B373" s="922" t="s">
        <v>784</v>
      </c>
      <c r="C373" s="922" t="s">
        <v>9</v>
      </c>
      <c r="D373" s="922" t="s">
        <v>789</v>
      </c>
      <c r="E373" s="922" t="s">
        <v>2170</v>
      </c>
      <c r="F373" s="943" t="s">
        <v>2196</v>
      </c>
    </row>
    <row r="374" spans="1:6" x14ac:dyDescent="0.25">
      <c r="A374" s="70" t="s">
        <v>37</v>
      </c>
      <c r="B374" s="922" t="s">
        <v>785</v>
      </c>
      <c r="C374" s="922" t="s">
        <v>9</v>
      </c>
      <c r="D374" s="922" t="s">
        <v>789</v>
      </c>
      <c r="E374" s="922" t="s">
        <v>2170</v>
      </c>
      <c r="F374" s="943" t="s">
        <v>2196</v>
      </c>
    </row>
    <row r="375" spans="1:6" x14ac:dyDescent="0.25">
      <c r="A375" s="435" t="s">
        <v>57</v>
      </c>
      <c r="B375" s="439"/>
      <c r="C375" s="440"/>
      <c r="D375" s="436"/>
      <c r="E375" s="590"/>
      <c r="F375" s="436"/>
    </row>
    <row r="376" spans="1:6" x14ac:dyDescent="0.25">
      <c r="A376" s="598" t="s">
        <v>39</v>
      </c>
      <c r="B376" s="860" t="s">
        <v>2036</v>
      </c>
      <c r="C376" s="861" t="s">
        <v>49</v>
      </c>
      <c r="D376" s="870" t="s">
        <v>1004</v>
      </c>
      <c r="E376" s="860" t="s">
        <v>1979</v>
      </c>
      <c r="F376" s="18" t="s">
        <v>2216</v>
      </c>
    </row>
    <row r="377" spans="1:6" x14ac:dyDescent="0.25">
      <c r="A377" s="598" t="s">
        <v>38</v>
      </c>
      <c r="B377" s="860" t="s">
        <v>2037</v>
      </c>
      <c r="C377" s="861" t="s">
        <v>49</v>
      </c>
      <c r="D377" s="870" t="s">
        <v>1004</v>
      </c>
      <c r="E377" s="860" t="s">
        <v>1979</v>
      </c>
      <c r="F377" s="18" t="s">
        <v>2216</v>
      </c>
    </row>
    <row r="378" spans="1:6" x14ac:dyDescent="0.25">
      <c r="A378" s="599" t="s">
        <v>40</v>
      </c>
      <c r="B378" s="1147" t="s">
        <v>1987</v>
      </c>
      <c r="C378" s="1147" t="s">
        <v>1988</v>
      </c>
      <c r="D378" s="1147"/>
      <c r="E378" s="1147"/>
      <c r="F378" s="1147"/>
    </row>
    <row r="379" spans="1:6" x14ac:dyDescent="0.25">
      <c r="A379" s="599" t="s">
        <v>41</v>
      </c>
      <c r="B379" s="1147" t="s">
        <v>1987</v>
      </c>
      <c r="C379" s="1147" t="s">
        <v>1988</v>
      </c>
      <c r="D379" s="1147"/>
      <c r="E379" s="1147"/>
      <c r="F379" s="1147"/>
    </row>
    <row r="380" spans="1:6" x14ac:dyDescent="0.25">
      <c r="A380" s="572" t="s">
        <v>2534</v>
      </c>
      <c r="B380" s="600"/>
      <c r="C380" s="600"/>
      <c r="D380" s="600"/>
      <c r="E380" s="600"/>
      <c r="F380" s="600"/>
    </row>
    <row r="381" spans="1:6" x14ac:dyDescent="0.25">
      <c r="A381" s="5" t="s">
        <v>34</v>
      </c>
      <c r="B381" s="848" t="s">
        <v>1895</v>
      </c>
      <c r="C381" s="849" t="s">
        <v>1896</v>
      </c>
      <c r="D381" s="850"/>
      <c r="E381" s="851" t="s">
        <v>1327</v>
      </c>
      <c r="F381" s="850"/>
    </row>
    <row r="382" spans="1:6" x14ac:dyDescent="0.25">
      <c r="A382" s="5" t="s">
        <v>35</v>
      </c>
      <c r="B382" s="848" t="s">
        <v>1895</v>
      </c>
      <c r="C382" s="849" t="s">
        <v>1896</v>
      </c>
      <c r="D382" s="850"/>
      <c r="E382" s="851" t="s">
        <v>1327</v>
      </c>
      <c r="F382" s="850"/>
    </row>
    <row r="383" spans="1:6" x14ac:dyDescent="0.25">
      <c r="A383" s="5" t="s">
        <v>36</v>
      </c>
      <c r="B383" s="849" t="s">
        <v>1897</v>
      </c>
      <c r="C383" s="849" t="s">
        <v>1898</v>
      </c>
      <c r="D383" s="850"/>
      <c r="E383" s="852" t="s">
        <v>1899</v>
      </c>
      <c r="F383" s="850"/>
    </row>
    <row r="384" spans="1:6" x14ac:dyDescent="0.25">
      <c r="A384" s="5" t="s">
        <v>37</v>
      </c>
      <c r="B384" s="849" t="s">
        <v>1897</v>
      </c>
      <c r="C384" s="849" t="s">
        <v>1898</v>
      </c>
      <c r="D384" s="850"/>
      <c r="E384" s="852" t="s">
        <v>1899</v>
      </c>
      <c r="F384" s="850"/>
    </row>
    <row r="385" spans="1:6" x14ac:dyDescent="0.25">
      <c r="A385" s="435" t="s">
        <v>57</v>
      </c>
      <c r="B385" s="435"/>
      <c r="C385" s="435"/>
      <c r="D385" s="435"/>
      <c r="E385" s="435"/>
      <c r="F385" s="435"/>
    </row>
    <row r="386" spans="1:6" x14ac:dyDescent="0.25">
      <c r="A386" s="598" t="s">
        <v>39</v>
      </c>
      <c r="B386" s="1322" t="s">
        <v>1910</v>
      </c>
      <c r="C386" s="1322" t="s">
        <v>55</v>
      </c>
      <c r="D386" s="1333" t="s">
        <v>1783</v>
      </c>
      <c r="E386" s="1333" t="s">
        <v>3315</v>
      </c>
      <c r="F386" s="1335" t="s">
        <v>1784</v>
      </c>
    </row>
    <row r="387" spans="1:6" x14ac:dyDescent="0.25">
      <c r="A387" s="598" t="s">
        <v>38</v>
      </c>
      <c r="B387" s="1322" t="s">
        <v>1911</v>
      </c>
      <c r="C387" s="1322" t="s">
        <v>55</v>
      </c>
      <c r="D387" s="1334" t="s">
        <v>1783</v>
      </c>
      <c r="E387" s="1334" t="s">
        <v>3315</v>
      </c>
      <c r="F387" s="1332" t="s">
        <v>1784</v>
      </c>
    </row>
    <row r="388" spans="1:6" x14ac:dyDescent="0.25">
      <c r="A388" s="599" t="s">
        <v>40</v>
      </c>
      <c r="B388" s="1127" t="s">
        <v>2224</v>
      </c>
      <c r="C388" s="1127" t="s">
        <v>50</v>
      </c>
      <c r="D388" s="1127" t="s">
        <v>3043</v>
      </c>
      <c r="E388" s="1128" t="s">
        <v>3372</v>
      </c>
      <c r="F388" s="1129" t="s">
        <v>1087</v>
      </c>
    </row>
    <row r="389" spans="1:6" x14ac:dyDescent="0.25">
      <c r="A389" s="599" t="s">
        <v>41</v>
      </c>
      <c r="B389" s="1143" t="s">
        <v>2223</v>
      </c>
      <c r="C389" s="1144" t="s">
        <v>50</v>
      </c>
      <c r="D389" s="1143" t="s">
        <v>1103</v>
      </c>
      <c r="E389" s="1145" t="s">
        <v>3372</v>
      </c>
      <c r="F389" s="1146" t="s">
        <v>1104</v>
      </c>
    </row>
    <row r="390" spans="1:6" x14ac:dyDescent="0.25">
      <c r="A390" s="572" t="s">
        <v>2535</v>
      </c>
      <c r="B390" s="600"/>
      <c r="C390" s="600"/>
      <c r="D390" s="600"/>
      <c r="E390" s="600"/>
      <c r="F390" s="600"/>
    </row>
    <row r="391" spans="1:6" x14ac:dyDescent="0.25">
      <c r="A391" s="70" t="s">
        <v>34</v>
      </c>
      <c r="B391" s="32"/>
      <c r="C391" s="32" t="s">
        <v>1991</v>
      </c>
      <c r="D391" s="32"/>
      <c r="E391" s="32"/>
      <c r="F391" s="32"/>
    </row>
    <row r="392" spans="1:6" x14ac:dyDescent="0.25">
      <c r="A392" s="1318" t="s">
        <v>35</v>
      </c>
      <c r="B392" s="1111" t="s">
        <v>2315</v>
      </c>
      <c r="C392" s="1111" t="s">
        <v>58</v>
      </c>
      <c r="D392" s="1094" t="s">
        <v>2474</v>
      </c>
      <c r="E392" s="1094" t="s">
        <v>2452</v>
      </c>
      <c r="F392" s="32"/>
    </row>
    <row r="393" spans="1:6" x14ac:dyDescent="0.25">
      <c r="A393" s="70" t="s">
        <v>36</v>
      </c>
      <c r="B393" s="32"/>
      <c r="C393" s="32" t="s">
        <v>1991</v>
      </c>
      <c r="D393" s="32"/>
      <c r="E393" s="32"/>
      <c r="F393" s="32"/>
    </row>
    <row r="394" spans="1:6" x14ac:dyDescent="0.25">
      <c r="A394" s="70" t="s">
        <v>37</v>
      </c>
      <c r="B394" s="32"/>
      <c r="C394" s="32" t="s">
        <v>1991</v>
      </c>
      <c r="D394" s="32"/>
      <c r="E394" s="32"/>
      <c r="F394" s="32"/>
    </row>
    <row r="395" spans="1:6" x14ac:dyDescent="0.25">
      <c r="A395" s="435" t="s">
        <v>57</v>
      </c>
      <c r="B395" s="551"/>
      <c r="C395" s="547"/>
      <c r="D395" s="435"/>
      <c r="E395" s="435"/>
      <c r="F395" s="435"/>
    </row>
    <row r="396" spans="1:6" x14ac:dyDescent="0.25">
      <c r="A396" s="598" t="s">
        <v>39</v>
      </c>
      <c r="B396" s="1094" t="s">
        <v>2460</v>
      </c>
      <c r="C396" s="1096" t="s">
        <v>2451</v>
      </c>
      <c r="D396" s="1097" t="s">
        <v>3020</v>
      </c>
      <c r="E396" s="1094" t="s">
        <v>2452</v>
      </c>
      <c r="F396" s="1094" t="s">
        <v>2463</v>
      </c>
    </row>
    <row r="397" spans="1:6" x14ac:dyDescent="0.25">
      <c r="A397" s="598" t="s">
        <v>38</v>
      </c>
      <c r="B397" s="1094" t="s">
        <v>2461</v>
      </c>
      <c r="C397" s="1091" t="s">
        <v>2451</v>
      </c>
      <c r="D397" s="1097" t="s">
        <v>3021</v>
      </c>
      <c r="E397" s="1094" t="s">
        <v>2452</v>
      </c>
      <c r="F397" s="1094" t="s">
        <v>2463</v>
      </c>
    </row>
    <row r="398" spans="1:6" x14ac:dyDescent="0.25">
      <c r="A398" s="599" t="s">
        <v>40</v>
      </c>
      <c r="B398" s="1094" t="s">
        <v>3022</v>
      </c>
      <c r="C398" s="1091" t="s">
        <v>2451</v>
      </c>
      <c r="D398" s="1097" t="s">
        <v>3023</v>
      </c>
      <c r="E398" s="1094" t="s">
        <v>2452</v>
      </c>
      <c r="F398" s="1094" t="s">
        <v>2463</v>
      </c>
    </row>
    <row r="399" spans="1:6" x14ac:dyDescent="0.25">
      <c r="A399" s="599" t="s">
        <v>41</v>
      </c>
      <c r="B399" s="1112" t="s">
        <v>2321</v>
      </c>
      <c r="C399" s="1112" t="s">
        <v>58</v>
      </c>
      <c r="D399" s="1112" t="s">
        <v>2475</v>
      </c>
      <c r="E399" s="1112" t="s">
        <v>2452</v>
      </c>
      <c r="F399" s="599"/>
    </row>
    <row r="400" spans="1:6" x14ac:dyDescent="0.25">
      <c r="A400" s="59" t="s">
        <v>24</v>
      </c>
      <c r="B400" s="59"/>
      <c r="C400" s="59"/>
      <c r="D400" s="59"/>
      <c r="E400" s="59"/>
      <c r="F400" s="59"/>
    </row>
    <row r="401" spans="1:6" x14ac:dyDescent="0.25">
      <c r="A401" s="11" t="s">
        <v>3</v>
      </c>
      <c r="B401" s="11" t="s">
        <v>6</v>
      </c>
      <c r="C401" s="11" t="s">
        <v>7</v>
      </c>
      <c r="D401" s="11" t="s">
        <v>8</v>
      </c>
      <c r="E401" s="12" t="s">
        <v>4</v>
      </c>
      <c r="F401" s="11" t="s">
        <v>11</v>
      </c>
    </row>
    <row r="402" spans="1:6" x14ac:dyDescent="0.25">
      <c r="A402" s="1412" t="s">
        <v>3182</v>
      </c>
      <c r="B402" s="572"/>
      <c r="C402" s="14"/>
      <c r="D402" s="14"/>
      <c r="E402" s="14"/>
      <c r="F402" s="14"/>
    </row>
    <row r="403" spans="1:6" x14ac:dyDescent="0.25">
      <c r="A403" s="70" t="s">
        <v>34</v>
      </c>
      <c r="B403" s="70"/>
      <c r="C403" s="70" t="s">
        <v>1991</v>
      </c>
      <c r="D403" s="70"/>
      <c r="E403" s="70"/>
      <c r="F403" s="70"/>
    </row>
    <row r="404" spans="1:6" x14ac:dyDescent="0.25">
      <c r="A404" s="70" t="s">
        <v>35</v>
      </c>
      <c r="B404" s="1411"/>
      <c r="C404" s="1411" t="s">
        <v>1991</v>
      </c>
      <c r="D404" s="1411"/>
      <c r="E404" s="1411"/>
      <c r="F404" s="1411"/>
    </row>
    <row r="405" spans="1:6" x14ac:dyDescent="0.25">
      <c r="A405" s="70" t="s">
        <v>36</v>
      </c>
      <c r="B405" s="70"/>
      <c r="C405" s="70" t="s">
        <v>1991</v>
      </c>
      <c r="D405" s="70"/>
      <c r="E405" s="70"/>
      <c r="F405" s="70"/>
    </row>
    <row r="406" spans="1:6" x14ac:dyDescent="0.25">
      <c r="A406" s="70" t="s">
        <v>37</v>
      </c>
      <c r="B406" s="70"/>
      <c r="C406" s="70" t="s">
        <v>1991</v>
      </c>
      <c r="D406" s="70"/>
      <c r="E406" s="70"/>
      <c r="F406" s="70"/>
    </row>
    <row r="407" spans="1:6" x14ac:dyDescent="0.25">
      <c r="A407" s="435" t="s">
        <v>57</v>
      </c>
      <c r="B407" s="551"/>
      <c r="C407" s="636"/>
      <c r="D407" s="435"/>
      <c r="E407" s="435"/>
      <c r="F407" s="435"/>
    </row>
    <row r="408" spans="1:6" x14ac:dyDescent="0.25">
      <c r="A408" s="598" t="s">
        <v>39</v>
      </c>
      <c r="B408" s="598"/>
      <c r="C408" s="75" t="s">
        <v>1991</v>
      </c>
      <c r="D408" s="598"/>
      <c r="E408" s="598"/>
      <c r="F408" s="598"/>
    </row>
    <row r="409" spans="1:6" x14ac:dyDescent="0.25">
      <c r="A409" s="598" t="s">
        <v>38</v>
      </c>
      <c r="B409" s="598"/>
      <c r="C409" s="75" t="s">
        <v>1991</v>
      </c>
      <c r="D409" s="598"/>
      <c r="E409" s="598"/>
      <c r="F409" s="598"/>
    </row>
    <row r="410" spans="1:6" x14ac:dyDescent="0.25">
      <c r="A410" s="599" t="s">
        <v>40</v>
      </c>
      <c r="B410" s="75"/>
      <c r="C410" s="75" t="s">
        <v>1991</v>
      </c>
      <c r="D410" s="599"/>
      <c r="E410" s="599"/>
      <c r="F410" s="599"/>
    </row>
    <row r="411" spans="1:6" x14ac:dyDescent="0.25">
      <c r="A411" s="599" t="s">
        <v>41</v>
      </c>
      <c r="B411" s="75"/>
      <c r="C411" s="75" t="s">
        <v>1991</v>
      </c>
      <c r="D411" s="599"/>
      <c r="E411" s="599"/>
      <c r="F411" s="599"/>
    </row>
    <row r="412" spans="1:6" x14ac:dyDescent="0.25">
      <c r="A412" s="572" t="s">
        <v>2539</v>
      </c>
      <c r="B412" s="572"/>
      <c r="C412" s="14"/>
      <c r="D412" s="14"/>
      <c r="E412" s="14"/>
      <c r="F412" s="14"/>
    </row>
    <row r="413" spans="1:6" x14ac:dyDescent="0.25">
      <c r="A413" s="70" t="s">
        <v>34</v>
      </c>
      <c r="B413" s="70"/>
      <c r="C413" s="75" t="s">
        <v>1991</v>
      </c>
      <c r="D413" s="70"/>
      <c r="E413" s="70"/>
      <c r="F413" s="70"/>
    </row>
    <row r="414" spans="1:6" x14ac:dyDescent="0.25">
      <c r="A414" s="70" t="s">
        <v>35</v>
      </c>
      <c r="B414" s="643"/>
      <c r="C414" s="75" t="s">
        <v>1991</v>
      </c>
      <c r="D414" s="643"/>
      <c r="E414" s="643"/>
      <c r="F414" s="643"/>
    </row>
    <row r="415" spans="1:6" x14ac:dyDescent="0.25">
      <c r="A415" s="70" t="s">
        <v>36</v>
      </c>
      <c r="B415" s="70"/>
      <c r="C415" s="75" t="s">
        <v>1991</v>
      </c>
      <c r="D415" s="70"/>
      <c r="E415" s="70"/>
      <c r="F415" s="70"/>
    </row>
    <row r="416" spans="1:6" x14ac:dyDescent="0.25">
      <c r="A416" s="70" t="s">
        <v>37</v>
      </c>
      <c r="B416" s="70"/>
      <c r="C416" s="75" t="s">
        <v>1991</v>
      </c>
      <c r="D416" s="70"/>
      <c r="E416" s="70"/>
      <c r="F416" s="70"/>
    </row>
    <row r="417" spans="1:6" x14ac:dyDescent="0.25">
      <c r="A417" s="435" t="s">
        <v>57</v>
      </c>
      <c r="B417" s="551"/>
      <c r="C417" s="551"/>
      <c r="D417" s="551"/>
      <c r="E417" s="551"/>
      <c r="F417" s="551"/>
    </row>
    <row r="418" spans="1:6" x14ac:dyDescent="0.25">
      <c r="A418" s="598" t="s">
        <v>39</v>
      </c>
      <c r="B418" s="97"/>
      <c r="C418" s="75" t="s">
        <v>1991</v>
      </c>
      <c r="D418" s="464"/>
      <c r="E418" s="99"/>
      <c r="F418" s="464"/>
    </row>
    <row r="419" spans="1:6" x14ac:dyDescent="0.25">
      <c r="A419" s="598" t="s">
        <v>38</v>
      </c>
      <c r="B419" s="97"/>
      <c r="C419" s="75" t="s">
        <v>1991</v>
      </c>
      <c r="D419" s="690"/>
      <c r="E419" s="99"/>
      <c r="F419" s="464"/>
    </row>
    <row r="420" spans="1:6" x14ac:dyDescent="0.25">
      <c r="A420" s="599" t="s">
        <v>40</v>
      </c>
      <c r="B420" s="75"/>
      <c r="C420" s="75" t="s">
        <v>1991</v>
      </c>
      <c r="D420" s="32"/>
      <c r="E420" s="32"/>
      <c r="F420" s="32"/>
    </row>
    <row r="421" spans="1:6" x14ac:dyDescent="0.25">
      <c r="A421" s="599" t="s">
        <v>41</v>
      </c>
      <c r="B421" s="75"/>
      <c r="C421" s="75" t="s">
        <v>1991</v>
      </c>
      <c r="D421" s="32"/>
      <c r="E421" s="32"/>
      <c r="F421" s="32"/>
    </row>
    <row r="422" spans="1:6" x14ac:dyDescent="0.25">
      <c r="A422" s="572" t="s">
        <v>3181</v>
      </c>
      <c r="B422" s="600"/>
      <c r="C422" s="71"/>
      <c r="D422" s="71"/>
      <c r="E422" s="71"/>
      <c r="F422" s="71"/>
    </row>
    <row r="423" spans="1:6" x14ac:dyDescent="0.25">
      <c r="A423" s="70" t="s">
        <v>34</v>
      </c>
      <c r="B423" s="32"/>
      <c r="C423" s="32" t="s">
        <v>1991</v>
      </c>
      <c r="D423" s="32"/>
      <c r="E423" s="38"/>
    </row>
    <row r="424" spans="1:6" x14ac:dyDescent="0.25">
      <c r="A424" s="70" t="s">
        <v>35</v>
      </c>
      <c r="B424" s="32"/>
      <c r="C424" s="32" t="s">
        <v>1991</v>
      </c>
      <c r="D424" s="32"/>
      <c r="E424" s="38"/>
    </row>
    <row r="425" spans="1:6" x14ac:dyDescent="0.25">
      <c r="A425" s="70" t="s">
        <v>36</v>
      </c>
      <c r="B425" s="32"/>
      <c r="C425" s="32" t="s">
        <v>1991</v>
      </c>
      <c r="D425" s="32"/>
      <c r="E425" s="32"/>
      <c r="F425" s="609"/>
    </row>
    <row r="426" spans="1:6" x14ac:dyDescent="0.25">
      <c r="A426" s="70" t="s">
        <v>37</v>
      </c>
      <c r="B426" s="32"/>
      <c r="C426" s="32" t="s">
        <v>1991</v>
      </c>
      <c r="D426" s="32"/>
      <c r="E426" s="32"/>
      <c r="F426" s="609"/>
    </row>
    <row r="427" spans="1:6" x14ac:dyDescent="0.25">
      <c r="A427" s="435" t="s">
        <v>57</v>
      </c>
      <c r="B427" s="551"/>
      <c r="C427" s="547"/>
      <c r="D427" s="551"/>
      <c r="E427" s="551"/>
      <c r="F427" s="551"/>
    </row>
    <row r="428" spans="1:6" x14ac:dyDescent="0.25">
      <c r="A428" s="598" t="s">
        <v>39</v>
      </c>
      <c r="B428" s="18"/>
      <c r="C428" s="652" t="s">
        <v>1991</v>
      </c>
      <c r="D428" s="18"/>
      <c r="E428" s="18"/>
      <c r="F428" s="18"/>
    </row>
    <row r="429" spans="1:6" x14ac:dyDescent="0.25">
      <c r="A429" s="598" t="s">
        <v>38</v>
      </c>
      <c r="B429" s="18"/>
      <c r="C429" s="652" t="s">
        <v>1991</v>
      </c>
      <c r="D429" s="18"/>
      <c r="E429" s="18"/>
      <c r="F429" s="18"/>
    </row>
    <row r="430" spans="1:6" x14ac:dyDescent="0.25">
      <c r="A430" s="599" t="s">
        <v>40</v>
      </c>
      <c r="B430" s="75"/>
      <c r="C430" s="75" t="s">
        <v>1991</v>
      </c>
      <c r="D430" s="32"/>
      <c r="E430" s="32"/>
      <c r="F430" s="32"/>
    </row>
    <row r="431" spans="1:6" x14ac:dyDescent="0.25">
      <c r="A431" s="599" t="s">
        <v>41</v>
      </c>
      <c r="B431" s="75"/>
      <c r="C431" s="75" t="s">
        <v>1991</v>
      </c>
      <c r="D431" s="32"/>
      <c r="E431" s="32"/>
      <c r="F431" s="32"/>
    </row>
    <row r="432" spans="1:6" x14ac:dyDescent="0.25">
      <c r="A432" s="572" t="s">
        <v>2541</v>
      </c>
      <c r="B432" s="600"/>
      <c r="C432" s="71"/>
      <c r="D432" s="71"/>
      <c r="E432" s="71"/>
      <c r="F432" s="71"/>
    </row>
    <row r="433" spans="1:6" x14ac:dyDescent="0.25">
      <c r="A433" s="5" t="s">
        <v>34</v>
      </c>
      <c r="B433" s="1605" t="s">
        <v>3436</v>
      </c>
      <c r="C433" s="1606"/>
      <c r="D433" s="70"/>
      <c r="E433" s="70"/>
      <c r="F433" s="32"/>
    </row>
    <row r="434" spans="1:6" x14ac:dyDescent="0.25">
      <c r="A434" s="5" t="s">
        <v>35</v>
      </c>
      <c r="B434" s="1607"/>
      <c r="C434" s="1608"/>
      <c r="D434" s="1411"/>
      <c r="E434" s="1411"/>
      <c r="F434" s="32"/>
    </row>
    <row r="435" spans="1:6" x14ac:dyDescent="0.25">
      <c r="A435" s="5" t="s">
        <v>36</v>
      </c>
      <c r="B435" s="1609" t="s">
        <v>3434</v>
      </c>
      <c r="C435" s="1610"/>
      <c r="D435" s="70"/>
      <c r="E435" s="70"/>
      <c r="F435" s="32"/>
    </row>
    <row r="436" spans="1:6" x14ac:dyDescent="0.25">
      <c r="A436" s="5" t="s">
        <v>37</v>
      </c>
      <c r="B436" s="1611"/>
      <c r="C436" s="1612"/>
      <c r="D436" s="70"/>
      <c r="E436" s="70"/>
      <c r="F436" s="32"/>
    </row>
    <row r="437" spans="1:6" x14ac:dyDescent="0.25">
      <c r="A437" s="435" t="s">
        <v>57</v>
      </c>
      <c r="B437" s="551"/>
      <c r="C437" s="551"/>
      <c r="D437" s="551"/>
      <c r="E437" s="551"/>
      <c r="F437" s="551"/>
    </row>
    <row r="438" spans="1:6" x14ac:dyDescent="0.25">
      <c r="A438" s="598" t="s">
        <v>39</v>
      </c>
      <c r="B438" s="1613" t="s">
        <v>3435</v>
      </c>
      <c r="C438" s="1614"/>
      <c r="D438" s="32"/>
      <c r="E438" s="32"/>
      <c r="F438" s="609"/>
    </row>
    <row r="439" spans="1:6" x14ac:dyDescent="0.25">
      <c r="A439" s="598" t="s">
        <v>38</v>
      </c>
      <c r="B439" s="1611"/>
      <c r="C439" s="1612"/>
      <c r="D439" s="32"/>
      <c r="E439" s="32"/>
      <c r="F439" s="609"/>
    </row>
    <row r="440" spans="1:6" x14ac:dyDescent="0.25">
      <c r="A440" s="599" t="s">
        <v>40</v>
      </c>
      <c r="B440" s="72"/>
      <c r="C440" s="32"/>
      <c r="D440" s="32"/>
      <c r="E440" s="32"/>
      <c r="F440" s="32"/>
    </row>
    <row r="441" spans="1:6" x14ac:dyDescent="0.25">
      <c r="A441" s="599" t="s">
        <v>41</v>
      </c>
      <c r="B441" s="72"/>
      <c r="C441" s="32"/>
      <c r="D441" s="32"/>
      <c r="E441" s="32"/>
      <c r="F441" s="32"/>
    </row>
    <row r="442" spans="1:6" x14ac:dyDescent="0.25">
      <c r="A442" s="572" t="s">
        <v>2542</v>
      </c>
      <c r="B442" s="600"/>
      <c r="C442" s="71"/>
      <c r="D442" s="71"/>
      <c r="E442" s="71"/>
      <c r="F442" s="71"/>
    </row>
    <row r="443" spans="1:6" x14ac:dyDescent="0.25">
      <c r="A443" s="70" t="s">
        <v>34</v>
      </c>
      <c r="B443" s="72"/>
      <c r="C443" s="72"/>
      <c r="D443" s="47"/>
      <c r="E443" s="25"/>
      <c r="F443" s="73"/>
    </row>
    <row r="444" spans="1:6" x14ac:dyDescent="0.25">
      <c r="A444" s="1318" t="s">
        <v>35</v>
      </c>
      <c r="B444" s="72"/>
      <c r="C444" s="72"/>
      <c r="D444" s="32"/>
      <c r="E444" s="32"/>
      <c r="F444" s="32"/>
    </row>
    <row r="445" spans="1:6" x14ac:dyDescent="0.25">
      <c r="A445" s="70" t="s">
        <v>36</v>
      </c>
      <c r="B445" s="72"/>
      <c r="C445" s="72"/>
      <c r="D445" s="32"/>
      <c r="E445" s="32"/>
      <c r="F445" s="609"/>
    </row>
    <row r="446" spans="1:6" x14ac:dyDescent="0.25">
      <c r="A446" s="70" t="s">
        <v>37</v>
      </c>
      <c r="B446" s="72"/>
      <c r="C446" s="72"/>
      <c r="D446" s="32"/>
      <c r="E446" s="32"/>
      <c r="F446" s="609"/>
    </row>
    <row r="447" spans="1:6" x14ac:dyDescent="0.25">
      <c r="A447" s="435" t="s">
        <v>57</v>
      </c>
      <c r="B447" s="601"/>
      <c r="C447" s="601"/>
      <c r="D447" s="551"/>
      <c r="E447" s="551"/>
      <c r="F447" s="551"/>
    </row>
    <row r="448" spans="1:6" x14ac:dyDescent="0.25">
      <c r="A448" s="598" t="s">
        <v>39</v>
      </c>
      <c r="B448" s="1585" t="s">
        <v>3413</v>
      </c>
      <c r="C448" s="1586"/>
      <c r="D448" s="47"/>
      <c r="E448" s="25"/>
      <c r="F448" s="73"/>
    </row>
    <row r="449" spans="1:6" x14ac:dyDescent="0.25">
      <c r="A449" s="598" t="s">
        <v>38</v>
      </c>
      <c r="B449" s="1585"/>
      <c r="C449" s="1586"/>
      <c r="D449" s="32"/>
      <c r="E449" s="32"/>
      <c r="F449" s="32"/>
    </row>
    <row r="450" spans="1:6" x14ac:dyDescent="0.25">
      <c r="A450" s="599" t="s">
        <v>40</v>
      </c>
      <c r="B450" s="1585"/>
      <c r="C450" s="1586"/>
      <c r="D450" s="32"/>
      <c r="E450" s="32"/>
      <c r="F450" s="609"/>
    </row>
    <row r="451" spans="1:6" x14ac:dyDescent="0.25">
      <c r="A451" s="599" t="s">
        <v>41</v>
      </c>
      <c r="B451" s="1587"/>
      <c r="C451" s="1588"/>
      <c r="D451" s="32"/>
      <c r="E451" s="32"/>
      <c r="F451" s="609"/>
    </row>
  </sheetData>
  <autoFilter ref="A37:F451" xr:uid="{D96F7539-4745-4478-B147-735381E8E9D3}"/>
  <mergeCells count="11">
    <mergeCell ref="B448:C451"/>
    <mergeCell ref="A34:D34"/>
    <mergeCell ref="A35:F35"/>
    <mergeCell ref="B39:C42"/>
    <mergeCell ref="B74:C75"/>
    <mergeCell ref="B314:C317"/>
    <mergeCell ref="B319:C327"/>
    <mergeCell ref="B433:C434"/>
    <mergeCell ref="B435:C436"/>
    <mergeCell ref="B438:C439"/>
    <mergeCell ref="B49:C52"/>
  </mergeCells>
  <phoneticPr fontId="70" type="noConversion"/>
  <printOptions headings="1" gridLines="1"/>
  <pageMargins left="0.75" right="0.75" top="1" bottom="1" header="0.5" footer="0.5"/>
  <pageSetup paperSize="9" scale="58" fitToHeight="0" orientation="landscape" horizontalDpi="4294967292" vertic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395"/>
  <sheetViews>
    <sheetView zoomScale="70" zoomScaleNormal="70" workbookViewId="0">
      <selection activeCell="B28" sqref="B28"/>
    </sheetView>
  </sheetViews>
  <sheetFormatPr defaultColWidth="10.875" defaultRowHeight="15.75" x14ac:dyDescent="0.25"/>
  <cols>
    <col min="1" max="1" width="25.5" style="3" customWidth="1"/>
    <col min="2" max="2" width="28.5" style="3" customWidth="1"/>
    <col min="3" max="3" width="40.625" style="559" bestFit="1" customWidth="1"/>
    <col min="4" max="4" width="65" style="3" customWidth="1"/>
    <col min="5" max="5" width="52.5" style="34" customWidth="1"/>
    <col min="6" max="6" width="110.625" style="26" customWidth="1"/>
    <col min="7" max="7" width="121.625" style="3" customWidth="1"/>
    <col min="8" max="16384" width="10.875" style="3"/>
  </cols>
  <sheetData>
    <row r="1" spans="1:6" x14ac:dyDescent="0.25">
      <c r="A1" s="1"/>
      <c r="B1" s="1"/>
      <c r="C1" s="614"/>
      <c r="D1" s="1"/>
      <c r="F1" s="1"/>
    </row>
    <row r="2" spans="1:6" x14ac:dyDescent="0.25">
      <c r="A2" s="1"/>
      <c r="B2" s="1"/>
      <c r="C2" s="614"/>
      <c r="D2" s="538" t="s">
        <v>12</v>
      </c>
      <c r="F2" s="1"/>
    </row>
    <row r="3" spans="1:6" x14ac:dyDescent="0.25">
      <c r="A3" s="1"/>
      <c r="B3" s="1"/>
      <c r="C3" s="614"/>
      <c r="D3" s="538" t="s">
        <v>42</v>
      </c>
      <c r="F3" s="1"/>
    </row>
    <row r="4" spans="1:6" x14ac:dyDescent="0.25">
      <c r="A4" s="1"/>
      <c r="B4" s="538"/>
      <c r="C4" s="614"/>
      <c r="D4" s="538" t="s">
        <v>13</v>
      </c>
      <c r="F4" s="1"/>
    </row>
    <row r="5" spans="1:6" x14ac:dyDescent="0.25">
      <c r="A5" s="1"/>
      <c r="B5" s="1"/>
      <c r="C5" s="614"/>
      <c r="D5" s="538" t="s">
        <v>2495</v>
      </c>
      <c r="F5" s="1"/>
    </row>
    <row r="6" spans="1:6" x14ac:dyDescent="0.25">
      <c r="A6" s="1"/>
      <c r="B6" s="1"/>
      <c r="C6" s="614"/>
      <c r="D6" s="538" t="s">
        <v>48</v>
      </c>
      <c r="F6" s="1"/>
    </row>
    <row r="7" spans="1:6" x14ac:dyDescent="0.25">
      <c r="A7" s="1"/>
      <c r="B7" s="1"/>
      <c r="C7" s="614"/>
      <c r="D7" s="538"/>
      <c r="F7" s="1"/>
    </row>
    <row r="8" spans="1:6" x14ac:dyDescent="0.25">
      <c r="A8" s="1"/>
      <c r="B8" s="1"/>
      <c r="C8" s="614"/>
      <c r="D8" s="561" t="s">
        <v>43</v>
      </c>
      <c r="F8" s="1"/>
    </row>
    <row r="9" spans="1:6" x14ac:dyDescent="0.25">
      <c r="A9" s="1"/>
      <c r="B9" s="1"/>
      <c r="C9" s="614"/>
      <c r="D9" s="564" t="s">
        <v>2174</v>
      </c>
      <c r="F9" s="1"/>
    </row>
    <row r="10" spans="1:6" x14ac:dyDescent="0.25">
      <c r="A10" s="1"/>
      <c r="B10" s="1"/>
      <c r="C10" s="614"/>
      <c r="D10" s="561" t="s">
        <v>2335</v>
      </c>
      <c r="F10" s="1"/>
    </row>
    <row r="11" spans="1:6" x14ac:dyDescent="0.25">
      <c r="D11" s="537"/>
    </row>
    <row r="12" spans="1:6" x14ac:dyDescent="0.25">
      <c r="D12" s="6"/>
    </row>
    <row r="14" spans="1:6" ht="18.75" x14ac:dyDescent="0.25">
      <c r="A14" s="522" t="s">
        <v>10</v>
      </c>
      <c r="B14" s="565" t="s">
        <v>23</v>
      </c>
      <c r="C14" s="54" t="s">
        <v>3170</v>
      </c>
      <c r="D14" s="1399" t="s">
        <v>3165</v>
      </c>
      <c r="E14" s="3"/>
      <c r="F14" s="3"/>
    </row>
    <row r="15" spans="1:6" ht="18.75" x14ac:dyDescent="0.25">
      <c r="A15" s="47" t="s">
        <v>9</v>
      </c>
      <c r="B15" s="959">
        <f>COUNTIF($B$34:$B$395,"*12TBK*")-COUNTIF($B$34:$B$395,"*12TBK.L*")</f>
        <v>29</v>
      </c>
      <c r="C15" s="53">
        <v>17</v>
      </c>
      <c r="D15" s="1400" t="s">
        <v>3164</v>
      </c>
      <c r="E15" s="3"/>
      <c r="F15" s="3"/>
    </row>
    <row r="16" spans="1:6" s="39" customFormat="1" ht="18.75" x14ac:dyDescent="0.25">
      <c r="A16" s="49" t="s">
        <v>2330</v>
      </c>
      <c r="B16" s="960">
        <v>6</v>
      </c>
      <c r="C16" s="476"/>
      <c r="D16" s="1402"/>
      <c r="E16" s="3" t="e">
        <f>#REF!+B15+B17+B19+B21+B23+B25+B26+B27+#REF!</f>
        <v>#REF!</v>
      </c>
    </row>
    <row r="17" spans="1:6" ht="18.75" x14ac:dyDescent="0.25">
      <c r="A17" s="47" t="s">
        <v>20</v>
      </c>
      <c r="B17" s="831">
        <v>10</v>
      </c>
      <c r="C17" s="53">
        <v>9</v>
      </c>
      <c r="D17" s="1401"/>
      <c r="E17" s="3" t="e">
        <f>#REF!+B16+B18+B20+B22+B24+B28</f>
        <v>#REF!</v>
      </c>
      <c r="F17" s="3"/>
    </row>
    <row r="18" spans="1:6" s="39" customFormat="1" ht="18.75" x14ac:dyDescent="0.25">
      <c r="A18" s="49" t="s">
        <v>272</v>
      </c>
      <c r="B18" s="832">
        <v>2</v>
      </c>
      <c r="C18" s="476"/>
      <c r="D18" s="1400"/>
    </row>
    <row r="19" spans="1:6" ht="18.75" x14ac:dyDescent="0.25">
      <c r="A19" s="47" t="s">
        <v>49</v>
      </c>
      <c r="B19" s="912">
        <v>24</v>
      </c>
      <c r="C19" s="53">
        <v>21</v>
      </c>
      <c r="D19" s="1399" t="s">
        <v>3162</v>
      </c>
      <c r="E19" s="3"/>
      <c r="F19" s="3"/>
    </row>
    <row r="20" spans="1:6" s="39" customFormat="1" ht="18.75" x14ac:dyDescent="0.25">
      <c r="A20" s="49" t="s">
        <v>1892</v>
      </c>
      <c r="B20" s="911">
        <v>10</v>
      </c>
      <c r="C20" s="53"/>
      <c r="D20" s="1401" t="s">
        <v>3163</v>
      </c>
    </row>
    <row r="21" spans="1:6" x14ac:dyDescent="0.25">
      <c r="A21" s="47" t="s">
        <v>0</v>
      </c>
      <c r="B21" s="1284">
        <v>13</v>
      </c>
      <c r="C21" s="53">
        <v>11</v>
      </c>
      <c r="D21" s="568"/>
      <c r="E21" s="3"/>
      <c r="F21" s="3"/>
    </row>
    <row r="22" spans="1:6" s="39" customFormat="1" x14ac:dyDescent="0.25">
      <c r="A22" s="49" t="s">
        <v>1893</v>
      </c>
      <c r="B22" s="1285">
        <v>2</v>
      </c>
      <c r="C22" s="476"/>
      <c r="D22" s="567"/>
    </row>
    <row r="23" spans="1:6" x14ac:dyDescent="0.25">
      <c r="A23" s="47" t="s">
        <v>53</v>
      </c>
      <c r="B23" s="1227">
        <v>20</v>
      </c>
      <c r="C23" s="53">
        <v>17</v>
      </c>
      <c r="D23" s="615"/>
      <c r="E23" s="26"/>
      <c r="F23" s="3"/>
    </row>
    <row r="24" spans="1:6" s="39" customFormat="1" x14ac:dyDescent="0.25">
      <c r="A24" s="49" t="s">
        <v>1934</v>
      </c>
      <c r="B24" s="790">
        <v>5</v>
      </c>
      <c r="C24" s="476"/>
      <c r="D24" s="616"/>
      <c r="E24" s="477"/>
    </row>
    <row r="25" spans="1:6" x14ac:dyDescent="0.25">
      <c r="A25" s="36" t="s">
        <v>50</v>
      </c>
      <c r="B25" s="1167">
        <v>9</v>
      </c>
      <c r="C25" s="53">
        <v>8</v>
      </c>
      <c r="D25" s="617"/>
      <c r="E25" s="26"/>
      <c r="F25" s="3"/>
    </row>
    <row r="26" spans="1:6" x14ac:dyDescent="0.25">
      <c r="A26" s="46" t="s">
        <v>55</v>
      </c>
      <c r="B26" s="1384">
        <f>COUNTIF($B$34:$B$395,"*12RHS*")</f>
        <v>12</v>
      </c>
      <c r="C26" s="53">
        <v>10</v>
      </c>
      <c r="D26" s="615"/>
      <c r="E26" s="26"/>
      <c r="F26" s="3"/>
    </row>
    <row r="27" spans="1:6" x14ac:dyDescent="0.25">
      <c r="A27" s="46" t="s">
        <v>56</v>
      </c>
      <c r="B27" s="1394">
        <v>8</v>
      </c>
      <c r="C27" s="53">
        <v>7</v>
      </c>
      <c r="D27" s="615"/>
      <c r="E27" s="26"/>
      <c r="F27" s="3"/>
    </row>
    <row r="28" spans="1:6" x14ac:dyDescent="0.25">
      <c r="A28" s="49" t="s">
        <v>3036</v>
      </c>
      <c r="B28" s="1099">
        <v>9</v>
      </c>
      <c r="C28" s="476"/>
      <c r="D28" s="615"/>
      <c r="E28" s="26"/>
      <c r="F28" s="3"/>
    </row>
    <row r="29" spans="1:6" x14ac:dyDescent="0.25">
      <c r="A29" s="618" t="s">
        <v>2</v>
      </c>
      <c r="B29" s="4">
        <f>SUM(B15:B28)</f>
        <v>159</v>
      </c>
      <c r="C29" s="10">
        <f>SUM(C15:C28)</f>
        <v>100</v>
      </c>
      <c r="D29" s="619"/>
      <c r="E29" s="26"/>
      <c r="F29" s="3"/>
    </row>
    <row r="30" spans="1:6" x14ac:dyDescent="0.25">
      <c r="A30" s="620" t="s">
        <v>2537</v>
      </c>
      <c r="B30" s="620"/>
      <c r="C30" s="620"/>
      <c r="D30" s="620"/>
      <c r="E30" s="620"/>
      <c r="F30" s="620"/>
    </row>
    <row r="31" spans="1:6" x14ac:dyDescent="0.25">
      <c r="A31" s="1619" t="s">
        <v>60</v>
      </c>
      <c r="B31" s="1619"/>
      <c r="C31" s="1619"/>
      <c r="D31" s="1619"/>
      <c r="E31" s="1619"/>
      <c r="F31" s="1619"/>
    </row>
    <row r="32" spans="1:6" s="2" customFormat="1" x14ac:dyDescent="0.25">
      <c r="A32" s="59" t="s">
        <v>22</v>
      </c>
      <c r="B32" s="59"/>
      <c r="C32" s="55"/>
      <c r="D32" s="59"/>
      <c r="E32" s="59"/>
      <c r="F32" s="59"/>
    </row>
    <row r="33" spans="1:7" s="13" customFormat="1" x14ac:dyDescent="0.25">
      <c r="A33" s="11" t="s">
        <v>3</v>
      </c>
      <c r="B33" s="11" t="s">
        <v>6</v>
      </c>
      <c r="C33" s="621" t="s">
        <v>7</v>
      </c>
      <c r="D33" s="11" t="s">
        <v>8</v>
      </c>
      <c r="E33" s="12" t="s">
        <v>4</v>
      </c>
      <c r="F33" s="11" t="s">
        <v>11</v>
      </c>
    </row>
    <row r="34" spans="1:7" s="15" customFormat="1" x14ac:dyDescent="0.25">
      <c r="A34" s="603" t="s">
        <v>2538</v>
      </c>
      <c r="B34" s="572"/>
      <c r="C34" s="56"/>
      <c r="D34" s="14"/>
      <c r="E34" s="14"/>
      <c r="F34" s="14"/>
    </row>
    <row r="35" spans="1:7" x14ac:dyDescent="0.25">
      <c r="A35" s="70" t="s">
        <v>34</v>
      </c>
      <c r="B35" s="811" t="s">
        <v>2779</v>
      </c>
      <c r="C35" s="811" t="s">
        <v>20</v>
      </c>
      <c r="D35" s="812" t="s">
        <v>244</v>
      </c>
      <c r="E35" s="813" t="s">
        <v>2172</v>
      </c>
      <c r="F35" s="814" t="s">
        <v>2780</v>
      </c>
    </row>
    <row r="36" spans="1:7" x14ac:dyDescent="0.25">
      <c r="A36" s="70" t="s">
        <v>35</v>
      </c>
      <c r="B36" s="811" t="s">
        <v>2781</v>
      </c>
      <c r="C36" s="811" t="s">
        <v>20</v>
      </c>
      <c r="D36" s="814" t="s">
        <v>248</v>
      </c>
      <c r="E36" s="813" t="s">
        <v>2172</v>
      </c>
      <c r="F36" s="814" t="s">
        <v>2782</v>
      </c>
    </row>
    <row r="37" spans="1:7" x14ac:dyDescent="0.25">
      <c r="A37" s="70" t="s">
        <v>36</v>
      </c>
      <c r="B37" s="961" t="s">
        <v>2431</v>
      </c>
      <c r="C37" s="962" t="s">
        <v>9</v>
      </c>
      <c r="D37" s="963" t="s">
        <v>795</v>
      </c>
      <c r="E37" s="964" t="s">
        <v>2170</v>
      </c>
      <c r="F37" s="964" t="s">
        <v>2226</v>
      </c>
      <c r="G37" s="920"/>
    </row>
    <row r="38" spans="1:7" x14ac:dyDescent="0.25">
      <c r="A38" s="70" t="s">
        <v>37</v>
      </c>
      <c r="B38" s="922" t="s">
        <v>2432</v>
      </c>
      <c r="C38" s="965" t="s">
        <v>9</v>
      </c>
      <c r="D38" s="922" t="s">
        <v>795</v>
      </c>
      <c r="E38" s="966" t="s">
        <v>2170</v>
      </c>
      <c r="F38" s="918" t="s">
        <v>2226</v>
      </c>
      <c r="G38" s="920"/>
    </row>
    <row r="39" spans="1:7" s="622" customFormat="1" x14ac:dyDescent="0.25">
      <c r="A39" s="441" t="s">
        <v>57</v>
      </c>
      <c r="B39" s="435"/>
      <c r="C39" s="469"/>
      <c r="D39" s="435"/>
      <c r="E39" s="470"/>
      <c r="F39" s="435"/>
    </row>
    <row r="40" spans="1:7" x14ac:dyDescent="0.25">
      <c r="A40" s="70" t="s">
        <v>39</v>
      </c>
      <c r="B40" s="1079" t="s">
        <v>3010</v>
      </c>
      <c r="C40" s="1077"/>
      <c r="D40" s="32"/>
      <c r="E40" s="546"/>
      <c r="F40" s="546"/>
    </row>
    <row r="41" spans="1:7" x14ac:dyDescent="0.25">
      <c r="A41" s="70" t="s">
        <v>38</v>
      </c>
      <c r="B41" s="1079" t="s">
        <v>3011</v>
      </c>
      <c r="C41" s="1077"/>
      <c r="D41" s="32"/>
      <c r="E41" s="546"/>
      <c r="F41" s="546"/>
    </row>
    <row r="42" spans="1:7" s="22" customFormat="1" x14ac:dyDescent="0.25">
      <c r="A42" s="602" t="s">
        <v>40</v>
      </c>
      <c r="B42" s="1079" t="s">
        <v>3012</v>
      </c>
      <c r="C42" s="1077"/>
      <c r="D42" s="25"/>
      <c r="E42" s="562"/>
      <c r="F42" s="25"/>
    </row>
    <row r="43" spans="1:7" s="22" customFormat="1" x14ac:dyDescent="0.25">
      <c r="A43" s="602" t="s">
        <v>41</v>
      </c>
      <c r="B43" s="72"/>
      <c r="C43" s="32" t="s">
        <v>1991</v>
      </c>
      <c r="D43" s="623"/>
      <c r="E43" s="562"/>
      <c r="F43" s="25"/>
    </row>
    <row r="44" spans="1:7" s="15" customFormat="1" x14ac:dyDescent="0.25">
      <c r="A44" s="603" t="s">
        <v>2539</v>
      </c>
      <c r="B44" s="572"/>
      <c r="C44" s="56"/>
      <c r="D44" s="14"/>
      <c r="E44" s="14"/>
      <c r="F44" s="14"/>
    </row>
    <row r="45" spans="1:7" x14ac:dyDescent="0.25">
      <c r="A45" s="70" t="s">
        <v>34</v>
      </c>
      <c r="B45" s="1204" t="s">
        <v>105</v>
      </c>
      <c r="C45" s="1204" t="s">
        <v>70</v>
      </c>
      <c r="D45" s="1204" t="s">
        <v>106</v>
      </c>
      <c r="E45" s="1205" t="s">
        <v>74</v>
      </c>
      <c r="F45" s="72" t="s">
        <v>107</v>
      </c>
    </row>
    <row r="46" spans="1:7" x14ac:dyDescent="0.25">
      <c r="A46" s="70" t="s">
        <v>35</v>
      </c>
      <c r="B46" s="1204" t="s">
        <v>108</v>
      </c>
      <c r="C46" s="1204" t="s">
        <v>70</v>
      </c>
      <c r="D46" s="1204" t="s">
        <v>106</v>
      </c>
      <c r="E46" s="1205" t="s">
        <v>74</v>
      </c>
      <c r="F46" s="72" t="s">
        <v>107</v>
      </c>
    </row>
    <row r="47" spans="1:7" x14ac:dyDescent="0.25">
      <c r="A47" s="70" t="s">
        <v>36</v>
      </c>
      <c r="B47" s="1372" t="s">
        <v>1912</v>
      </c>
      <c r="C47" s="1372" t="s">
        <v>55</v>
      </c>
      <c r="D47" s="1373" t="s">
        <v>1786</v>
      </c>
      <c r="E47" s="1374" t="s">
        <v>3157</v>
      </c>
      <c r="F47" s="1375" t="s">
        <v>1788</v>
      </c>
    </row>
    <row r="48" spans="1:7" x14ac:dyDescent="0.25">
      <c r="A48" s="70" t="s">
        <v>37</v>
      </c>
      <c r="B48" s="1372" t="s">
        <v>1913</v>
      </c>
      <c r="C48" s="1372" t="s">
        <v>55</v>
      </c>
      <c r="D48" s="1373" t="s">
        <v>1786</v>
      </c>
      <c r="E48" s="1374" t="s">
        <v>3157</v>
      </c>
      <c r="F48" s="1375" t="s">
        <v>1788</v>
      </c>
    </row>
    <row r="49" spans="1:6" s="622" customFormat="1" x14ac:dyDescent="0.25">
      <c r="A49" s="441" t="s">
        <v>57</v>
      </c>
      <c r="B49" s="435"/>
      <c r="C49" s="469"/>
      <c r="D49" s="435"/>
      <c r="E49" s="470"/>
      <c r="F49" s="435"/>
    </row>
    <row r="50" spans="1:6" x14ac:dyDescent="0.25">
      <c r="A50" s="70" t="s">
        <v>39</v>
      </c>
      <c r="B50" s="1385" t="s">
        <v>1924</v>
      </c>
      <c r="C50" s="1385" t="s">
        <v>56</v>
      </c>
      <c r="D50" s="1386" t="s">
        <v>1808</v>
      </c>
      <c r="E50" s="1387" t="s">
        <v>1809</v>
      </c>
      <c r="F50" s="1386" t="s">
        <v>1810</v>
      </c>
    </row>
    <row r="51" spans="1:6" x14ac:dyDescent="0.25">
      <c r="A51" s="70" t="s">
        <v>38</v>
      </c>
      <c r="B51" s="1385" t="s">
        <v>1925</v>
      </c>
      <c r="C51" s="1385" t="s">
        <v>56</v>
      </c>
      <c r="D51" s="1386" t="s">
        <v>1811</v>
      </c>
      <c r="E51" s="1387" t="s">
        <v>1809</v>
      </c>
      <c r="F51" s="1386" t="s">
        <v>1812</v>
      </c>
    </row>
    <row r="52" spans="1:6" s="22" customFormat="1" x14ac:dyDescent="0.25">
      <c r="A52" s="70" t="s">
        <v>40</v>
      </c>
      <c r="B52" s="888" t="s">
        <v>2409</v>
      </c>
      <c r="C52" s="889" t="s">
        <v>49</v>
      </c>
      <c r="D52" s="890" t="s">
        <v>1009</v>
      </c>
      <c r="E52" s="891" t="s">
        <v>1980</v>
      </c>
      <c r="F52" s="74" t="s">
        <v>1010</v>
      </c>
    </row>
    <row r="53" spans="1:6" s="22" customFormat="1" x14ac:dyDescent="0.25">
      <c r="A53" s="70" t="s">
        <v>41</v>
      </c>
      <c r="B53" s="888" t="s">
        <v>2410</v>
      </c>
      <c r="C53" s="889" t="s">
        <v>49</v>
      </c>
      <c r="D53" s="890" t="s">
        <v>1009</v>
      </c>
      <c r="E53" s="891" t="s">
        <v>1980</v>
      </c>
      <c r="F53" s="74" t="s">
        <v>1010</v>
      </c>
    </row>
    <row r="54" spans="1:6" s="15" customFormat="1" x14ac:dyDescent="0.25">
      <c r="A54" s="603" t="s">
        <v>2540</v>
      </c>
      <c r="B54" s="572"/>
      <c r="C54" s="56"/>
      <c r="D54" s="14"/>
      <c r="E54" s="14"/>
      <c r="F54" s="14"/>
    </row>
    <row r="55" spans="1:6" x14ac:dyDescent="0.25">
      <c r="A55" s="70" t="s">
        <v>34</v>
      </c>
      <c r="B55" s="766" t="s">
        <v>2326</v>
      </c>
      <c r="C55" s="783" t="s">
        <v>2003</v>
      </c>
      <c r="D55" s="766" t="s">
        <v>483</v>
      </c>
      <c r="E55" s="765" t="s">
        <v>431</v>
      </c>
      <c r="F55" s="766" t="s">
        <v>484</v>
      </c>
    </row>
    <row r="56" spans="1:6" x14ac:dyDescent="0.25">
      <c r="A56" s="70" t="s">
        <v>35</v>
      </c>
      <c r="B56" s="766" t="s">
        <v>2327</v>
      </c>
      <c r="C56" s="783" t="s">
        <v>2003</v>
      </c>
      <c r="D56" s="766" t="s">
        <v>483</v>
      </c>
      <c r="E56" s="765" t="s">
        <v>431</v>
      </c>
      <c r="F56" s="766" t="s">
        <v>484</v>
      </c>
    </row>
    <row r="57" spans="1:6" x14ac:dyDescent="0.25">
      <c r="A57" s="70" t="s">
        <v>36</v>
      </c>
      <c r="B57" s="766" t="s">
        <v>2326</v>
      </c>
      <c r="C57" s="766" t="s">
        <v>2002</v>
      </c>
      <c r="D57" s="766" t="s">
        <v>483</v>
      </c>
      <c r="E57" s="766" t="s">
        <v>431</v>
      </c>
      <c r="F57" s="766" t="s">
        <v>484</v>
      </c>
    </row>
    <row r="58" spans="1:6" x14ac:dyDescent="0.25">
      <c r="A58" s="70" t="s">
        <v>37</v>
      </c>
      <c r="B58" s="766" t="s">
        <v>2327</v>
      </c>
      <c r="C58" s="766" t="s">
        <v>2002</v>
      </c>
      <c r="D58" s="784" t="s">
        <v>483</v>
      </c>
      <c r="E58" s="766" t="s">
        <v>431</v>
      </c>
      <c r="F58" s="766" t="s">
        <v>484</v>
      </c>
    </row>
    <row r="59" spans="1:6" s="622" customFormat="1" x14ac:dyDescent="0.25">
      <c r="A59" s="441" t="s">
        <v>57</v>
      </c>
      <c r="B59" s="435"/>
      <c r="C59" s="435"/>
      <c r="D59" s="435"/>
      <c r="E59" s="625"/>
      <c r="F59" s="435"/>
    </row>
    <row r="60" spans="1:6" x14ac:dyDescent="0.25">
      <c r="A60" s="70" t="s">
        <v>39</v>
      </c>
      <c r="B60" s="1079" t="s">
        <v>3010</v>
      </c>
      <c r="C60" s="1080"/>
      <c r="D60" s="583"/>
      <c r="E60" s="541"/>
      <c r="F60" s="18"/>
    </row>
    <row r="61" spans="1:6" x14ac:dyDescent="0.25">
      <c r="A61" s="70" t="s">
        <v>38</v>
      </c>
      <c r="B61" s="1079" t="s">
        <v>3011</v>
      </c>
      <c r="C61" s="1080"/>
      <c r="D61" s="583"/>
      <c r="E61" s="541"/>
      <c r="F61" s="18"/>
    </row>
    <row r="62" spans="1:6" s="22" customFormat="1" x14ac:dyDescent="0.25">
      <c r="A62" s="602" t="s">
        <v>40</v>
      </c>
      <c r="B62" s="1079" t="s">
        <v>3012</v>
      </c>
      <c r="C62" s="1077"/>
      <c r="D62" s="21"/>
      <c r="E62" s="562"/>
      <c r="F62" s="5"/>
    </row>
    <row r="63" spans="1:6" s="22" customFormat="1" x14ac:dyDescent="0.25">
      <c r="A63" s="602" t="s">
        <v>41</v>
      </c>
      <c r="B63" s="75"/>
      <c r="C63" s="75" t="s">
        <v>1991</v>
      </c>
      <c r="D63" s="21"/>
      <c r="E63" s="562"/>
      <c r="F63" s="5"/>
    </row>
    <row r="64" spans="1:6" s="15" customFormat="1" x14ac:dyDescent="0.25">
      <c r="A64" s="603" t="s">
        <v>2541</v>
      </c>
      <c r="B64" s="572"/>
      <c r="C64" s="56"/>
      <c r="D64" s="14"/>
      <c r="E64" s="31"/>
      <c r="F64" s="14"/>
    </row>
    <row r="65" spans="1:7" x14ac:dyDescent="0.25">
      <c r="A65" s="70" t="s">
        <v>34</v>
      </c>
      <c r="B65" s="848" t="s">
        <v>2010</v>
      </c>
      <c r="C65" s="849" t="s">
        <v>1896</v>
      </c>
      <c r="D65" s="850"/>
      <c r="E65" s="851" t="s">
        <v>1327</v>
      </c>
      <c r="F65" s="16"/>
    </row>
    <row r="66" spans="1:7" x14ac:dyDescent="0.25">
      <c r="A66" s="70" t="s">
        <v>35</v>
      </c>
      <c r="B66" s="848" t="s">
        <v>2010</v>
      </c>
      <c r="C66" s="849" t="s">
        <v>1896</v>
      </c>
      <c r="D66" s="850"/>
      <c r="E66" s="851" t="s">
        <v>1327</v>
      </c>
      <c r="F66" s="16"/>
    </row>
    <row r="67" spans="1:7" x14ac:dyDescent="0.25">
      <c r="A67" s="70" t="s">
        <v>36</v>
      </c>
      <c r="B67" s="849" t="s">
        <v>2009</v>
      </c>
      <c r="C67" s="849" t="s">
        <v>1898</v>
      </c>
      <c r="D67" s="850"/>
      <c r="E67" s="852" t="s">
        <v>1899</v>
      </c>
      <c r="F67" s="587"/>
    </row>
    <row r="68" spans="1:7" x14ac:dyDescent="0.25">
      <c r="A68" s="70" t="s">
        <v>37</v>
      </c>
      <c r="B68" s="849" t="s">
        <v>2009</v>
      </c>
      <c r="C68" s="849" t="s">
        <v>1898</v>
      </c>
      <c r="D68" s="850"/>
      <c r="E68" s="852" t="s">
        <v>1899</v>
      </c>
      <c r="F68" s="587"/>
    </row>
    <row r="69" spans="1:7" s="622" customFormat="1" x14ac:dyDescent="0.25">
      <c r="A69" s="441" t="s">
        <v>57</v>
      </c>
      <c r="B69" s="435"/>
      <c r="C69" s="469"/>
      <c r="D69" s="435"/>
      <c r="E69" s="626"/>
      <c r="F69" s="627"/>
    </row>
    <row r="70" spans="1:7" s="22" customFormat="1" x14ac:dyDescent="0.25">
      <c r="A70" s="70" t="s">
        <v>39</v>
      </c>
      <c r="B70" s="906" t="s">
        <v>1017</v>
      </c>
      <c r="C70" s="906" t="s">
        <v>2880</v>
      </c>
      <c r="D70" s="892" t="s">
        <v>2882</v>
      </c>
      <c r="E70" s="43" t="s">
        <v>1978</v>
      </c>
      <c r="F70" s="21" t="s">
        <v>2883</v>
      </c>
      <c r="G70" s="21"/>
    </row>
    <row r="71" spans="1:7" s="22" customFormat="1" x14ac:dyDescent="0.25">
      <c r="A71" s="70" t="s">
        <v>38</v>
      </c>
      <c r="B71" s="906" t="s">
        <v>1032</v>
      </c>
      <c r="C71" s="906" t="s">
        <v>2880</v>
      </c>
      <c r="D71" s="892" t="s">
        <v>2882</v>
      </c>
      <c r="E71" s="43" t="s">
        <v>1978</v>
      </c>
      <c r="F71" s="21" t="s">
        <v>2883</v>
      </c>
    </row>
    <row r="72" spans="1:7" s="22" customFormat="1" x14ac:dyDescent="0.25">
      <c r="A72" s="602" t="s">
        <v>40</v>
      </c>
      <c r="B72" s="906" t="s">
        <v>1017</v>
      </c>
      <c r="C72" s="906" t="s">
        <v>2881</v>
      </c>
      <c r="D72" s="892" t="s">
        <v>2882</v>
      </c>
      <c r="E72" s="43" t="s">
        <v>1978</v>
      </c>
      <c r="F72" s="21" t="s">
        <v>2883</v>
      </c>
    </row>
    <row r="73" spans="1:7" s="22" customFormat="1" x14ac:dyDescent="0.25">
      <c r="A73" s="602" t="s">
        <v>41</v>
      </c>
      <c r="B73" s="906" t="s">
        <v>1032</v>
      </c>
      <c r="C73" s="906" t="s">
        <v>2881</v>
      </c>
      <c r="D73" s="892" t="s">
        <v>2882</v>
      </c>
      <c r="E73" s="43" t="s">
        <v>1978</v>
      </c>
      <c r="F73" s="21" t="s">
        <v>2883</v>
      </c>
    </row>
    <row r="74" spans="1:7" s="15" customFormat="1" x14ac:dyDescent="0.25">
      <c r="A74" s="603" t="s">
        <v>2542</v>
      </c>
      <c r="B74" s="572"/>
      <c r="C74" s="56"/>
      <c r="D74" s="14"/>
      <c r="E74" s="14"/>
      <c r="F74" s="14"/>
    </row>
    <row r="75" spans="1:7" s="22" customFormat="1" x14ac:dyDescent="0.25">
      <c r="A75" s="70" t="s">
        <v>34</v>
      </c>
      <c r="B75" s="888" t="s">
        <v>1014</v>
      </c>
      <c r="C75" s="889" t="s">
        <v>49</v>
      </c>
      <c r="D75" s="890" t="s">
        <v>1012</v>
      </c>
      <c r="E75" s="891" t="s">
        <v>1980</v>
      </c>
      <c r="F75" s="888" t="s">
        <v>2879</v>
      </c>
    </row>
    <row r="76" spans="1:7" s="22" customFormat="1" x14ac:dyDescent="0.25">
      <c r="A76" s="70" t="s">
        <v>35</v>
      </c>
      <c r="B76" s="888" t="s">
        <v>1020</v>
      </c>
      <c r="C76" s="889" t="s">
        <v>49</v>
      </c>
      <c r="D76" s="890" t="s">
        <v>1012</v>
      </c>
      <c r="E76" s="891" t="s">
        <v>1980</v>
      </c>
      <c r="F76" s="888" t="s">
        <v>2879</v>
      </c>
    </row>
    <row r="77" spans="1:7" x14ac:dyDescent="0.25">
      <c r="A77" s="70" t="s">
        <v>36</v>
      </c>
      <c r="B77" s="888" t="s">
        <v>2411</v>
      </c>
      <c r="C77" s="889" t="s">
        <v>49</v>
      </c>
      <c r="D77" s="888" t="s">
        <v>1015</v>
      </c>
      <c r="E77" s="891" t="s">
        <v>1980</v>
      </c>
      <c r="F77" s="888" t="s">
        <v>1016</v>
      </c>
      <c r="G77" s="896"/>
    </row>
    <row r="78" spans="1:7" s="22" customFormat="1" x14ac:dyDescent="0.25">
      <c r="A78" s="70" t="s">
        <v>37</v>
      </c>
      <c r="B78" s="888" t="s">
        <v>2412</v>
      </c>
      <c r="C78" s="889" t="s">
        <v>49</v>
      </c>
      <c r="D78" s="888" t="s">
        <v>1015</v>
      </c>
      <c r="E78" s="891" t="s">
        <v>1980</v>
      </c>
      <c r="F78" s="888" t="s">
        <v>1016</v>
      </c>
      <c r="G78" s="896"/>
    </row>
    <row r="79" spans="1:7" s="622" customFormat="1" x14ac:dyDescent="0.25">
      <c r="A79" s="441" t="s">
        <v>57</v>
      </c>
      <c r="B79" s="435"/>
      <c r="C79" s="469"/>
      <c r="D79" s="435"/>
      <c r="E79" s="470"/>
      <c r="F79" s="435"/>
    </row>
    <row r="80" spans="1:7" s="22" customFormat="1" x14ac:dyDescent="0.25">
      <c r="A80" s="70" t="s">
        <v>39</v>
      </c>
      <c r="B80" s="1079" t="s">
        <v>3010</v>
      </c>
      <c r="C80" s="1080"/>
      <c r="D80" s="583"/>
      <c r="E80" s="541"/>
      <c r="F80" s="18"/>
      <c r="G80" s="3"/>
    </row>
    <row r="81" spans="1:7" s="22" customFormat="1" x14ac:dyDescent="0.25">
      <c r="A81" s="70" t="s">
        <v>38</v>
      </c>
      <c r="B81" s="1079" t="s">
        <v>3011</v>
      </c>
      <c r="C81" s="1080"/>
      <c r="D81" s="583"/>
      <c r="E81" s="541"/>
      <c r="F81" s="33"/>
      <c r="G81" s="3"/>
    </row>
    <row r="82" spans="1:7" s="22" customFormat="1" x14ac:dyDescent="0.25">
      <c r="A82" s="602" t="s">
        <v>40</v>
      </c>
      <c r="B82" s="1079" t="s">
        <v>3012</v>
      </c>
      <c r="C82" s="1077"/>
      <c r="D82" s="32"/>
      <c r="E82" s="32"/>
      <c r="F82" s="32"/>
      <c r="G82" s="3"/>
    </row>
    <row r="83" spans="1:7" s="22" customFormat="1" x14ac:dyDescent="0.25">
      <c r="A83" s="602" t="s">
        <v>41</v>
      </c>
      <c r="B83" s="75"/>
      <c r="C83" s="75" t="s">
        <v>1991</v>
      </c>
      <c r="D83" s="32"/>
      <c r="E83" s="32"/>
      <c r="F83" s="32"/>
      <c r="G83" s="3"/>
    </row>
    <row r="84" spans="1:7" s="2" customFormat="1" x14ac:dyDescent="0.25">
      <c r="A84" s="60" t="s">
        <v>14</v>
      </c>
      <c r="B84" s="59"/>
      <c r="C84" s="55"/>
      <c r="D84" s="59"/>
      <c r="E84" s="59"/>
      <c r="F84" s="59"/>
    </row>
    <row r="85" spans="1:7" s="13" customFormat="1" x14ac:dyDescent="0.25">
      <c r="A85" s="628" t="s">
        <v>3</v>
      </c>
      <c r="B85" s="28" t="s">
        <v>6</v>
      </c>
      <c r="C85" s="629" t="s">
        <v>7</v>
      </c>
      <c r="D85" s="28" t="s">
        <v>8</v>
      </c>
      <c r="E85" s="29" t="s">
        <v>4</v>
      </c>
      <c r="F85" s="28" t="s">
        <v>11</v>
      </c>
    </row>
    <row r="86" spans="1:7" s="15" customFormat="1" x14ac:dyDescent="0.25">
      <c r="A86" s="603" t="s">
        <v>2543</v>
      </c>
      <c r="B86" s="572"/>
      <c r="C86" s="56"/>
      <c r="D86" s="14"/>
      <c r="E86" s="14"/>
      <c r="F86" s="14"/>
    </row>
    <row r="87" spans="1:7" x14ac:dyDescent="0.25">
      <c r="A87" s="70" t="s">
        <v>34</v>
      </c>
      <c r="B87" s="888" t="s">
        <v>2413</v>
      </c>
      <c r="C87" s="888" t="s">
        <v>49</v>
      </c>
      <c r="D87" s="893" t="s">
        <v>1027</v>
      </c>
      <c r="E87" s="894" t="s">
        <v>1980</v>
      </c>
      <c r="F87" s="893" t="s">
        <v>1028</v>
      </c>
    </row>
    <row r="88" spans="1:7" x14ac:dyDescent="0.25">
      <c r="A88" s="70" t="s">
        <v>35</v>
      </c>
      <c r="B88" s="888" t="s">
        <v>2414</v>
      </c>
      <c r="C88" s="895" t="s">
        <v>49</v>
      </c>
      <c r="D88" s="893" t="s">
        <v>1027</v>
      </c>
      <c r="E88" s="894" t="s">
        <v>1980</v>
      </c>
      <c r="F88" s="893" t="s">
        <v>1028</v>
      </c>
    </row>
    <row r="89" spans="1:7" x14ac:dyDescent="0.25">
      <c r="A89" s="70" t="s">
        <v>36</v>
      </c>
      <c r="B89" s="897" t="s">
        <v>2415</v>
      </c>
      <c r="C89" s="898" t="s">
        <v>49</v>
      </c>
      <c r="D89" s="897" t="s">
        <v>1021</v>
      </c>
      <c r="E89" s="899" t="s">
        <v>1979</v>
      </c>
      <c r="F89" s="900" t="s">
        <v>1022</v>
      </c>
    </row>
    <row r="90" spans="1:7" x14ac:dyDescent="0.25">
      <c r="A90" s="70" t="s">
        <v>37</v>
      </c>
      <c r="B90" s="897" t="s">
        <v>2416</v>
      </c>
      <c r="C90" s="898" t="s">
        <v>49</v>
      </c>
      <c r="D90" s="897" t="s">
        <v>1021</v>
      </c>
      <c r="E90" s="899" t="s">
        <v>1979</v>
      </c>
      <c r="F90" s="900" t="s">
        <v>1022</v>
      </c>
    </row>
    <row r="91" spans="1:7" s="622" customFormat="1" x14ac:dyDescent="0.25">
      <c r="A91" s="474" t="s">
        <v>57</v>
      </c>
      <c r="B91" s="435"/>
      <c r="C91" s="469"/>
      <c r="D91" s="435"/>
      <c r="E91" s="470"/>
      <c r="F91" s="435"/>
    </row>
    <row r="92" spans="1:7" x14ac:dyDescent="0.25">
      <c r="A92" s="70" t="s">
        <v>39</v>
      </c>
      <c r="B92" s="922" t="s">
        <v>2433</v>
      </c>
      <c r="C92" s="914" t="s">
        <v>9</v>
      </c>
      <c r="D92" s="922" t="s">
        <v>798</v>
      </c>
      <c r="E92" s="922" t="s">
        <v>2170</v>
      </c>
      <c r="F92" s="609" t="s">
        <v>799</v>
      </c>
    </row>
    <row r="93" spans="1:7" x14ac:dyDescent="0.25">
      <c r="A93" s="70" t="s">
        <v>38</v>
      </c>
      <c r="B93" s="922" t="s">
        <v>2434</v>
      </c>
      <c r="C93" s="914" t="s">
        <v>9</v>
      </c>
      <c r="D93" s="922" t="s">
        <v>798</v>
      </c>
      <c r="E93" s="922" t="s">
        <v>2170</v>
      </c>
      <c r="F93" s="609" t="s">
        <v>799</v>
      </c>
    </row>
    <row r="94" spans="1:7" s="22" customFormat="1" x14ac:dyDescent="0.25">
      <c r="A94" s="602" t="s">
        <v>40</v>
      </c>
      <c r="B94" s="1148" t="s">
        <v>2006</v>
      </c>
      <c r="C94" s="1147" t="s">
        <v>1990</v>
      </c>
      <c r="D94" s="78"/>
      <c r="E94" s="562"/>
      <c r="F94" s="72"/>
    </row>
    <row r="95" spans="1:7" s="22" customFormat="1" x14ac:dyDescent="0.25">
      <c r="A95" s="602" t="s">
        <v>41</v>
      </c>
      <c r="B95" s="1148" t="s">
        <v>2006</v>
      </c>
      <c r="C95" s="1147" t="s">
        <v>1990</v>
      </c>
      <c r="D95" s="78"/>
      <c r="E95" s="562"/>
      <c r="F95" s="72"/>
    </row>
    <row r="96" spans="1:7" s="15" customFormat="1" x14ac:dyDescent="0.25">
      <c r="A96" s="603" t="s">
        <v>2544</v>
      </c>
      <c r="B96" s="572"/>
      <c r="C96" s="56"/>
      <c r="D96" s="14"/>
      <c r="E96" s="14"/>
      <c r="F96" s="14"/>
    </row>
    <row r="97" spans="1:6" s="22" customFormat="1" x14ac:dyDescent="0.25">
      <c r="A97" s="70" t="s">
        <v>34</v>
      </c>
      <c r="B97" s="897" t="s">
        <v>2417</v>
      </c>
      <c r="C97" s="898" t="s">
        <v>49</v>
      </c>
      <c r="D97" s="897" t="s">
        <v>1024</v>
      </c>
      <c r="E97" s="899" t="s">
        <v>1979</v>
      </c>
      <c r="F97" s="900" t="s">
        <v>1025</v>
      </c>
    </row>
    <row r="98" spans="1:6" s="22" customFormat="1" x14ac:dyDescent="0.25">
      <c r="A98" s="70" t="s">
        <v>35</v>
      </c>
      <c r="B98" s="897" t="s">
        <v>2418</v>
      </c>
      <c r="C98" s="898" t="s">
        <v>49</v>
      </c>
      <c r="D98" s="897" t="s">
        <v>1024</v>
      </c>
      <c r="E98" s="899" t="s">
        <v>1979</v>
      </c>
      <c r="F98" s="900" t="s">
        <v>1025</v>
      </c>
    </row>
    <row r="99" spans="1:6" x14ac:dyDescent="0.25">
      <c r="A99" s="70" t="s">
        <v>36</v>
      </c>
      <c r="B99" s="815" t="s">
        <v>2783</v>
      </c>
      <c r="C99" s="811" t="s">
        <v>20</v>
      </c>
      <c r="D99" s="816" t="s">
        <v>251</v>
      </c>
      <c r="E99" s="813" t="s">
        <v>2172</v>
      </c>
      <c r="F99" s="816" t="s">
        <v>2784</v>
      </c>
    </row>
    <row r="100" spans="1:6" x14ac:dyDescent="0.25">
      <c r="A100" s="70" t="s">
        <v>37</v>
      </c>
      <c r="B100" s="815" t="s">
        <v>2785</v>
      </c>
      <c r="C100" s="811" t="s">
        <v>20</v>
      </c>
      <c r="D100" s="816" t="s">
        <v>254</v>
      </c>
      <c r="E100" s="813" t="s">
        <v>2172</v>
      </c>
      <c r="F100" s="816" t="s">
        <v>2784</v>
      </c>
    </row>
    <row r="101" spans="1:6" s="622" customFormat="1" x14ac:dyDescent="0.25">
      <c r="A101" s="441" t="s">
        <v>57</v>
      </c>
      <c r="B101" s="435"/>
      <c r="C101" s="469"/>
      <c r="D101" s="435"/>
      <c r="E101" s="470"/>
      <c r="F101" s="435"/>
    </row>
    <row r="102" spans="1:6" x14ac:dyDescent="0.25">
      <c r="A102" s="70" t="s">
        <v>39</v>
      </c>
      <c r="B102" s="1372" t="s">
        <v>1914</v>
      </c>
      <c r="C102" s="1372" t="s">
        <v>55</v>
      </c>
      <c r="D102" s="1376" t="s">
        <v>1789</v>
      </c>
      <c r="E102" s="1374" t="s">
        <v>3157</v>
      </c>
      <c r="F102" s="1375" t="s">
        <v>1790</v>
      </c>
    </row>
    <row r="103" spans="1:6" x14ac:dyDescent="0.25">
      <c r="A103" s="70" t="s">
        <v>38</v>
      </c>
      <c r="B103" s="1372" t="s">
        <v>1915</v>
      </c>
      <c r="C103" s="1372" t="s">
        <v>55</v>
      </c>
      <c r="D103" s="1376" t="s">
        <v>1789</v>
      </c>
      <c r="E103" s="1374" t="s">
        <v>3157</v>
      </c>
      <c r="F103" s="1375" t="s">
        <v>1790</v>
      </c>
    </row>
    <row r="104" spans="1:6" s="22" customFormat="1" x14ac:dyDescent="0.25">
      <c r="A104" s="602" t="s">
        <v>40</v>
      </c>
      <c r="B104" s="1385" t="s">
        <v>1926</v>
      </c>
      <c r="C104" s="1385" t="s">
        <v>56</v>
      </c>
      <c r="D104" s="1388" t="s">
        <v>1813</v>
      </c>
      <c r="E104" s="1387" t="s">
        <v>1809</v>
      </c>
      <c r="F104" s="1386" t="s">
        <v>1814</v>
      </c>
    </row>
    <row r="105" spans="1:6" s="22" customFormat="1" x14ac:dyDescent="0.25">
      <c r="A105" s="602" t="s">
        <v>41</v>
      </c>
      <c r="B105" s="1385" t="s">
        <v>1927</v>
      </c>
      <c r="C105" s="1385" t="s">
        <v>56</v>
      </c>
      <c r="D105" s="1388" t="s">
        <v>1815</v>
      </c>
      <c r="E105" s="1387" t="s">
        <v>1809</v>
      </c>
      <c r="F105" s="1386" t="s">
        <v>1816</v>
      </c>
    </row>
    <row r="106" spans="1:6" s="15" customFormat="1" x14ac:dyDescent="0.25">
      <c r="A106" s="603" t="s">
        <v>2545</v>
      </c>
      <c r="B106" s="572"/>
      <c r="C106" s="56"/>
      <c r="D106" s="14"/>
      <c r="E106" s="14"/>
      <c r="F106" s="14"/>
    </row>
    <row r="107" spans="1:6" x14ac:dyDescent="0.25">
      <c r="A107" s="70" t="s">
        <v>34</v>
      </c>
      <c r="B107" s="1204" t="s">
        <v>109</v>
      </c>
      <c r="C107" s="1204" t="s">
        <v>70</v>
      </c>
      <c r="D107" s="1204" t="s">
        <v>110</v>
      </c>
      <c r="E107" s="1205" t="s">
        <v>74</v>
      </c>
      <c r="F107" s="586" t="s">
        <v>111</v>
      </c>
    </row>
    <row r="108" spans="1:6" s="8" customFormat="1" x14ac:dyDescent="0.25">
      <c r="A108" s="651" t="s">
        <v>35</v>
      </c>
      <c r="B108" s="1204" t="s">
        <v>112</v>
      </c>
      <c r="C108" s="1204" t="s">
        <v>70</v>
      </c>
      <c r="D108" s="1204" t="s">
        <v>110</v>
      </c>
      <c r="E108" s="1205" t="s">
        <v>74</v>
      </c>
      <c r="F108" s="586" t="s">
        <v>111</v>
      </c>
    </row>
    <row r="109" spans="1:6" x14ac:dyDescent="0.25">
      <c r="A109" s="70" t="s">
        <v>36</v>
      </c>
      <c r="B109" s="1263" t="s">
        <v>1691</v>
      </c>
      <c r="C109" s="1263" t="s">
        <v>0</v>
      </c>
      <c r="D109" s="1264" t="s">
        <v>1692</v>
      </c>
      <c r="E109" s="1263" t="s">
        <v>3139</v>
      </c>
      <c r="F109" s="1265" t="s">
        <v>1693</v>
      </c>
    </row>
    <row r="110" spans="1:6" x14ac:dyDescent="0.25">
      <c r="A110" s="70" t="s">
        <v>37</v>
      </c>
      <c r="B110" s="1263" t="s">
        <v>1694</v>
      </c>
      <c r="C110" s="1263" t="s">
        <v>0</v>
      </c>
      <c r="D110" s="1266" t="s">
        <v>1695</v>
      </c>
      <c r="E110" s="1263" t="s">
        <v>3139</v>
      </c>
      <c r="F110" s="1265" t="s">
        <v>1696</v>
      </c>
    </row>
    <row r="111" spans="1:6" s="622" customFormat="1" x14ac:dyDescent="0.25">
      <c r="A111" s="441" t="s">
        <v>57</v>
      </c>
      <c r="B111" s="435"/>
      <c r="C111" s="440"/>
      <c r="D111" s="470"/>
      <c r="E111" s="626"/>
      <c r="F111" s="435"/>
    </row>
    <row r="112" spans="1:6" s="22" customFormat="1" x14ac:dyDescent="0.25">
      <c r="A112" s="70" t="s">
        <v>39</v>
      </c>
      <c r="B112" s="897" t="s">
        <v>2419</v>
      </c>
      <c r="C112" s="897" t="s">
        <v>49</v>
      </c>
      <c r="D112" s="897" t="s">
        <v>1030</v>
      </c>
      <c r="E112" s="897" t="s">
        <v>1979</v>
      </c>
      <c r="F112" s="75" t="s">
        <v>1031</v>
      </c>
    </row>
    <row r="113" spans="1:6" s="22" customFormat="1" x14ac:dyDescent="0.25">
      <c r="A113" s="70" t="s">
        <v>38</v>
      </c>
      <c r="B113" s="897" t="s">
        <v>2420</v>
      </c>
      <c r="C113" s="897" t="s">
        <v>49</v>
      </c>
      <c r="D113" s="897" t="s">
        <v>1030</v>
      </c>
      <c r="E113" s="897" t="s">
        <v>1979</v>
      </c>
      <c r="F113" s="75" t="s">
        <v>1031</v>
      </c>
    </row>
    <row r="114" spans="1:6" s="22" customFormat="1" x14ac:dyDescent="0.25">
      <c r="A114" s="602" t="s">
        <v>40</v>
      </c>
      <c r="B114" s="1147" t="s">
        <v>2008</v>
      </c>
      <c r="C114" s="1147" t="s">
        <v>1988</v>
      </c>
      <c r="D114" s="18"/>
      <c r="E114" s="562"/>
      <c r="F114" s="75"/>
    </row>
    <row r="115" spans="1:6" s="22" customFormat="1" x14ac:dyDescent="0.25">
      <c r="A115" s="602" t="s">
        <v>41</v>
      </c>
      <c r="B115" s="1147" t="s">
        <v>2008</v>
      </c>
      <c r="C115" s="1147" t="s">
        <v>1988</v>
      </c>
      <c r="D115" s="18"/>
      <c r="E115" s="562"/>
      <c r="F115" s="75"/>
    </row>
    <row r="116" spans="1:6" s="15" customFormat="1" x14ac:dyDescent="0.25">
      <c r="A116" s="603" t="s">
        <v>2546</v>
      </c>
      <c r="B116" s="572"/>
      <c r="C116" s="14"/>
      <c r="D116" s="14"/>
      <c r="E116" s="31"/>
      <c r="F116" s="14"/>
    </row>
    <row r="117" spans="1:6" s="22" customFormat="1" x14ac:dyDescent="0.25">
      <c r="A117" s="70" t="s">
        <v>34</v>
      </c>
      <c r="B117" s="848" t="s">
        <v>2010</v>
      </c>
      <c r="C117" s="849" t="s">
        <v>1896</v>
      </c>
      <c r="D117" s="850"/>
      <c r="E117" s="851" t="s">
        <v>1327</v>
      </c>
      <c r="F117" s="16"/>
    </row>
    <row r="118" spans="1:6" s="22" customFormat="1" x14ac:dyDescent="0.25">
      <c r="A118" s="70" t="s">
        <v>35</v>
      </c>
      <c r="B118" s="848" t="s">
        <v>2010</v>
      </c>
      <c r="C118" s="849" t="s">
        <v>1896</v>
      </c>
      <c r="D118" s="850"/>
      <c r="E118" s="851" t="s">
        <v>1327</v>
      </c>
      <c r="F118" s="16"/>
    </row>
    <row r="119" spans="1:6" x14ac:dyDescent="0.25">
      <c r="A119" s="70" t="s">
        <v>36</v>
      </c>
      <c r="B119" s="849" t="s">
        <v>2009</v>
      </c>
      <c r="C119" s="849" t="s">
        <v>1898</v>
      </c>
      <c r="D119" s="850"/>
      <c r="E119" s="852" t="s">
        <v>1899</v>
      </c>
      <c r="F119" s="32"/>
    </row>
    <row r="120" spans="1:6" x14ac:dyDescent="0.25">
      <c r="A120" s="70" t="s">
        <v>37</v>
      </c>
      <c r="B120" s="849" t="s">
        <v>2009</v>
      </c>
      <c r="C120" s="849" t="s">
        <v>1898</v>
      </c>
      <c r="D120" s="850"/>
      <c r="E120" s="852" t="s">
        <v>1899</v>
      </c>
      <c r="F120" s="32"/>
    </row>
    <row r="121" spans="1:6" s="622" customFormat="1" x14ac:dyDescent="0.25">
      <c r="A121" s="441" t="s">
        <v>57</v>
      </c>
      <c r="B121" s="435"/>
      <c r="C121" s="469"/>
      <c r="D121" s="435"/>
      <c r="E121" s="626"/>
      <c r="F121" s="627"/>
    </row>
    <row r="122" spans="1:6" s="22" customFormat="1" x14ac:dyDescent="0.25">
      <c r="A122" s="70" t="s">
        <v>39</v>
      </c>
      <c r="B122" s="906" t="s">
        <v>1040</v>
      </c>
      <c r="C122" s="906" t="s">
        <v>2880</v>
      </c>
      <c r="D122" s="907" t="s">
        <v>2884</v>
      </c>
      <c r="E122" s="43" t="s">
        <v>1978</v>
      </c>
      <c r="F122" s="631" t="s">
        <v>2885</v>
      </c>
    </row>
    <row r="123" spans="1:6" s="22" customFormat="1" x14ac:dyDescent="0.25">
      <c r="A123" s="70" t="s">
        <v>38</v>
      </c>
      <c r="B123" s="906" t="s">
        <v>1048</v>
      </c>
      <c r="C123" s="906" t="s">
        <v>2880</v>
      </c>
      <c r="D123" s="907" t="s">
        <v>2884</v>
      </c>
      <c r="E123" s="43" t="s">
        <v>1978</v>
      </c>
      <c r="F123" s="631" t="s">
        <v>2885</v>
      </c>
    </row>
    <row r="124" spans="1:6" s="22" customFormat="1" x14ac:dyDescent="0.25">
      <c r="A124" s="602" t="s">
        <v>40</v>
      </c>
      <c r="B124" s="906" t="s">
        <v>1040</v>
      </c>
      <c r="C124" s="906" t="s">
        <v>2881</v>
      </c>
      <c r="D124" s="907" t="s">
        <v>2884</v>
      </c>
      <c r="E124" s="43" t="s">
        <v>1978</v>
      </c>
      <c r="F124" s="631" t="s">
        <v>2885</v>
      </c>
    </row>
    <row r="125" spans="1:6" s="22" customFormat="1" x14ac:dyDescent="0.25">
      <c r="A125" s="602" t="s">
        <v>41</v>
      </c>
      <c r="B125" s="906" t="s">
        <v>1048</v>
      </c>
      <c r="C125" s="906" t="s">
        <v>2881</v>
      </c>
      <c r="D125" s="907" t="s">
        <v>2884</v>
      </c>
      <c r="E125" s="43" t="s">
        <v>1978</v>
      </c>
      <c r="F125" s="631" t="s">
        <v>2885</v>
      </c>
    </row>
    <row r="126" spans="1:6" s="15" customFormat="1" x14ac:dyDescent="0.25">
      <c r="A126" s="603" t="s">
        <v>2547</v>
      </c>
      <c r="B126" s="572"/>
      <c r="C126" s="56"/>
      <c r="D126" s="14"/>
      <c r="E126" s="14"/>
      <c r="F126" s="14"/>
    </row>
    <row r="127" spans="1:6" x14ac:dyDescent="0.25">
      <c r="A127" s="70" t="s">
        <v>34</v>
      </c>
      <c r="B127" s="1141" t="s">
        <v>1085</v>
      </c>
      <c r="C127" s="1141" t="s">
        <v>50</v>
      </c>
      <c r="D127" s="1141" t="s">
        <v>2235</v>
      </c>
      <c r="E127" s="1141" t="s">
        <v>2236</v>
      </c>
      <c r="F127" s="1157" t="s">
        <v>1090</v>
      </c>
    </row>
    <row r="128" spans="1:6" x14ac:dyDescent="0.25">
      <c r="A128" s="70" t="s">
        <v>35</v>
      </c>
      <c r="B128" s="1134" t="s">
        <v>1088</v>
      </c>
      <c r="C128" s="1135" t="s">
        <v>50</v>
      </c>
      <c r="D128" s="1137" t="s">
        <v>2237</v>
      </c>
      <c r="E128" s="1136" t="s">
        <v>2236</v>
      </c>
      <c r="F128" s="1158" t="s">
        <v>2238</v>
      </c>
    </row>
    <row r="129" spans="1:11" x14ac:dyDescent="0.25">
      <c r="A129" s="70" t="s">
        <v>36</v>
      </c>
      <c r="B129" s="922" t="s">
        <v>2435</v>
      </c>
      <c r="C129" s="914" t="s">
        <v>9</v>
      </c>
      <c r="D129" s="922" t="s">
        <v>802</v>
      </c>
      <c r="E129" s="922" t="s">
        <v>742</v>
      </c>
      <c r="F129" s="967" t="s">
        <v>803</v>
      </c>
      <c r="G129" s="920"/>
    </row>
    <row r="130" spans="1:11" x14ac:dyDescent="0.25">
      <c r="A130" s="70" t="s">
        <v>37</v>
      </c>
      <c r="B130" s="922" t="s">
        <v>2436</v>
      </c>
      <c r="C130" s="914" t="s">
        <v>9</v>
      </c>
      <c r="D130" s="922" t="s">
        <v>802</v>
      </c>
      <c r="E130" s="922" t="s">
        <v>742</v>
      </c>
      <c r="F130" s="943" t="s">
        <v>803</v>
      </c>
      <c r="G130" s="920"/>
    </row>
    <row r="131" spans="1:11" s="622" customFormat="1" x14ac:dyDescent="0.25">
      <c r="A131" s="441" t="s">
        <v>57</v>
      </c>
    </row>
    <row r="132" spans="1:11" x14ac:dyDescent="0.25">
      <c r="A132" s="70" t="s">
        <v>39</v>
      </c>
      <c r="B132" s="922" t="s">
        <v>2437</v>
      </c>
      <c r="C132" s="914" t="s">
        <v>9</v>
      </c>
      <c r="D132" s="922" t="s">
        <v>806</v>
      </c>
      <c r="E132" s="922" t="s">
        <v>742</v>
      </c>
      <c r="F132" s="943" t="s">
        <v>2227</v>
      </c>
      <c r="H132" s="540"/>
      <c r="I132" s="630"/>
      <c r="J132" s="77"/>
      <c r="K132" s="74"/>
    </row>
    <row r="133" spans="1:11" x14ac:dyDescent="0.25">
      <c r="A133" s="70" t="s">
        <v>38</v>
      </c>
      <c r="B133" s="922" t="s">
        <v>2438</v>
      </c>
      <c r="C133" s="914" t="s">
        <v>9</v>
      </c>
      <c r="D133" s="922" t="s">
        <v>806</v>
      </c>
      <c r="E133" s="922" t="s">
        <v>742</v>
      </c>
      <c r="F133" s="943" t="s">
        <v>2227</v>
      </c>
      <c r="H133" s="540"/>
      <c r="I133" s="630"/>
      <c r="J133" s="77"/>
      <c r="K133" s="74"/>
    </row>
    <row r="134" spans="1:11" s="22" customFormat="1" x14ac:dyDescent="0.25">
      <c r="A134" s="602" t="s">
        <v>40</v>
      </c>
      <c r="B134" s="1147" t="s">
        <v>2007</v>
      </c>
      <c r="C134" s="1147" t="s">
        <v>1986</v>
      </c>
      <c r="D134" s="632"/>
      <c r="E134" s="32"/>
      <c r="F134" s="43"/>
    </row>
    <row r="135" spans="1:11" s="22" customFormat="1" x14ac:dyDescent="0.25">
      <c r="A135" s="602" t="s">
        <v>41</v>
      </c>
      <c r="B135" s="1147" t="s">
        <v>2007</v>
      </c>
      <c r="C135" s="1147" t="s">
        <v>1986</v>
      </c>
      <c r="D135" s="632"/>
      <c r="E135" s="32"/>
      <c r="F135" s="43"/>
    </row>
    <row r="136" spans="1:11" s="2" customFormat="1" x14ac:dyDescent="0.25">
      <c r="A136" s="60" t="s">
        <v>15</v>
      </c>
      <c r="B136" s="59"/>
      <c r="C136" s="55"/>
      <c r="D136" s="59"/>
      <c r="E136" s="59"/>
      <c r="F136" s="59"/>
    </row>
    <row r="137" spans="1:11" s="13" customFormat="1" x14ac:dyDescent="0.25">
      <c r="A137" s="628" t="s">
        <v>3</v>
      </c>
      <c r="B137" s="28" t="s">
        <v>6</v>
      </c>
      <c r="C137" s="629" t="s">
        <v>7</v>
      </c>
      <c r="D137" s="28" t="s">
        <v>8</v>
      </c>
      <c r="E137" s="29" t="s">
        <v>4</v>
      </c>
      <c r="F137" s="28" t="s">
        <v>11</v>
      </c>
    </row>
    <row r="138" spans="1:11" s="15" customFormat="1" x14ac:dyDescent="0.25">
      <c r="A138" s="603" t="s">
        <v>2548</v>
      </c>
      <c r="B138" s="572"/>
      <c r="C138" s="56"/>
      <c r="D138" s="14"/>
      <c r="E138" s="14"/>
      <c r="F138" s="76"/>
    </row>
    <row r="139" spans="1:11" ht="31.5" x14ac:dyDescent="0.25">
      <c r="A139" s="70" t="s">
        <v>34</v>
      </c>
      <c r="B139" s="888" t="s">
        <v>2421</v>
      </c>
      <c r="C139" s="895" t="s">
        <v>49</v>
      </c>
      <c r="D139" s="901" t="s">
        <v>1036</v>
      </c>
      <c r="E139" s="902" t="s">
        <v>1979</v>
      </c>
      <c r="F139" s="30" t="s">
        <v>1037</v>
      </c>
    </row>
    <row r="140" spans="1:11" ht="31.5" x14ac:dyDescent="0.25">
      <c r="A140" s="70" t="s">
        <v>35</v>
      </c>
      <c r="B140" s="888" t="s">
        <v>2422</v>
      </c>
      <c r="C140" s="895" t="s">
        <v>49</v>
      </c>
      <c r="D140" s="903" t="s">
        <v>2234</v>
      </c>
      <c r="E140" s="894" t="s">
        <v>1979</v>
      </c>
      <c r="F140" s="30" t="s">
        <v>1037</v>
      </c>
    </row>
    <row r="141" spans="1:11" x14ac:dyDescent="0.25">
      <c r="A141" s="70" t="s">
        <v>36</v>
      </c>
      <c r="B141" s="935" t="s">
        <v>811</v>
      </c>
      <c r="C141" s="965" t="s">
        <v>9</v>
      </c>
      <c r="D141" s="922" t="s">
        <v>812</v>
      </c>
      <c r="E141" s="966" t="s">
        <v>742</v>
      </c>
      <c r="F141" s="918" t="s">
        <v>2228</v>
      </c>
      <c r="H141" s="624"/>
      <c r="I141" s="77"/>
      <c r="J141" s="74"/>
    </row>
    <row r="142" spans="1:11" x14ac:dyDescent="0.25">
      <c r="A142" s="70" t="s">
        <v>37</v>
      </c>
      <c r="B142" s="74"/>
      <c r="C142" s="659" t="s">
        <v>1991</v>
      </c>
      <c r="D142" s="32"/>
      <c r="E142" s="33"/>
      <c r="F142" s="5"/>
      <c r="H142" s="624"/>
      <c r="I142" s="77"/>
      <c r="J142" s="74"/>
    </row>
    <row r="143" spans="1:11" s="622" customFormat="1" x14ac:dyDescent="0.25">
      <c r="A143" s="441" t="s">
        <v>57</v>
      </c>
      <c r="B143" s="435"/>
      <c r="C143" s="469"/>
      <c r="D143" s="435"/>
      <c r="E143" s="470"/>
      <c r="F143" s="435"/>
    </row>
    <row r="144" spans="1:11" x14ac:dyDescent="0.25">
      <c r="A144" s="70" t="s">
        <v>39</v>
      </c>
      <c r="B144" s="888" t="s">
        <v>2423</v>
      </c>
      <c r="C144" s="889" t="s">
        <v>49</v>
      </c>
      <c r="D144" s="896" t="s">
        <v>1052</v>
      </c>
      <c r="E144" s="904" t="s">
        <v>1980</v>
      </c>
      <c r="F144" s="905" t="s">
        <v>1053</v>
      </c>
    </row>
    <row r="145" spans="1:18" x14ac:dyDescent="0.25">
      <c r="A145" s="70" t="s">
        <v>38</v>
      </c>
      <c r="B145" s="888" t="s">
        <v>2424</v>
      </c>
      <c r="C145" s="889" t="s">
        <v>49</v>
      </c>
      <c r="D145" s="896" t="s">
        <v>1052</v>
      </c>
      <c r="E145" s="904" t="s">
        <v>1980</v>
      </c>
      <c r="F145" s="905" t="s">
        <v>1053</v>
      </c>
    </row>
    <row r="146" spans="1:18" s="22" customFormat="1" x14ac:dyDescent="0.25">
      <c r="A146" s="602" t="s">
        <v>40</v>
      </c>
      <c r="B146" s="1148" t="s">
        <v>2006</v>
      </c>
      <c r="C146" s="1147" t="s">
        <v>1990</v>
      </c>
      <c r="D146" s="78"/>
      <c r="E146" s="74"/>
      <c r="F146" s="72"/>
    </row>
    <row r="147" spans="1:18" s="22" customFormat="1" x14ac:dyDescent="0.25">
      <c r="A147" s="602" t="s">
        <v>41</v>
      </c>
      <c r="B147" s="1148" t="s">
        <v>2006</v>
      </c>
      <c r="C147" s="1147" t="s">
        <v>1990</v>
      </c>
      <c r="D147" s="78"/>
      <c r="E147" s="74"/>
      <c r="F147" s="72"/>
    </row>
    <row r="148" spans="1:18" s="15" customFormat="1" x14ac:dyDescent="0.25">
      <c r="A148" s="603" t="s">
        <v>2549</v>
      </c>
      <c r="B148" s="572"/>
      <c r="C148" s="56"/>
      <c r="D148" s="14"/>
      <c r="E148" s="14"/>
      <c r="F148" s="14"/>
    </row>
    <row r="149" spans="1:18" x14ac:dyDescent="0.25">
      <c r="A149" s="70" t="s">
        <v>34</v>
      </c>
      <c r="B149" s="922" t="s">
        <v>2439</v>
      </c>
      <c r="C149" s="914" t="s">
        <v>9</v>
      </c>
      <c r="D149" s="922" t="s">
        <v>815</v>
      </c>
      <c r="E149" s="922" t="s">
        <v>725</v>
      </c>
      <c r="F149" s="943" t="s">
        <v>816</v>
      </c>
      <c r="G149" s="920"/>
    </row>
    <row r="150" spans="1:18" x14ac:dyDescent="0.25">
      <c r="A150" s="70" t="s">
        <v>35</v>
      </c>
      <c r="B150" s="922" t="s">
        <v>2440</v>
      </c>
      <c r="C150" s="914" t="s">
        <v>9</v>
      </c>
      <c r="D150" s="922" t="s">
        <v>815</v>
      </c>
      <c r="E150" s="922" t="s">
        <v>725</v>
      </c>
      <c r="F150" s="943" t="s">
        <v>816</v>
      </c>
      <c r="G150" s="920"/>
    </row>
    <row r="151" spans="1:18" x14ac:dyDescent="0.25">
      <c r="A151" s="70" t="s">
        <v>36</v>
      </c>
      <c r="B151" s="815" t="s">
        <v>2786</v>
      </c>
      <c r="C151" s="811" t="s">
        <v>20</v>
      </c>
      <c r="D151" s="817" t="s">
        <v>256</v>
      </c>
      <c r="E151" s="813" t="s">
        <v>2172</v>
      </c>
      <c r="F151" s="817" t="s">
        <v>2787</v>
      </c>
    </row>
    <row r="152" spans="1:18" x14ac:dyDescent="0.25">
      <c r="A152" s="70" t="s">
        <v>37</v>
      </c>
      <c r="B152" s="815" t="s">
        <v>2788</v>
      </c>
      <c r="C152" s="811" t="s">
        <v>20</v>
      </c>
      <c r="D152" s="818" t="s">
        <v>259</v>
      </c>
      <c r="E152" s="813" t="s">
        <v>2172</v>
      </c>
      <c r="F152" s="811" t="s">
        <v>2787</v>
      </c>
    </row>
    <row r="153" spans="1:18" s="622" customFormat="1" x14ac:dyDescent="0.25">
      <c r="A153" s="441" t="s">
        <v>57</v>
      </c>
      <c r="B153" s="435"/>
      <c r="C153" s="469"/>
      <c r="D153" s="435"/>
      <c r="E153" s="470"/>
      <c r="F153" s="435"/>
    </row>
    <row r="154" spans="1:18" x14ac:dyDescent="0.25">
      <c r="A154" s="70" t="s">
        <v>39</v>
      </c>
      <c r="B154" s="1130" t="s">
        <v>1091</v>
      </c>
      <c r="C154" s="1139" t="s">
        <v>50</v>
      </c>
      <c r="D154" s="1140" t="s">
        <v>2239</v>
      </c>
      <c r="E154" s="1133" t="s">
        <v>2236</v>
      </c>
      <c r="F154" s="1140" t="s">
        <v>1093</v>
      </c>
    </row>
    <row r="155" spans="1:18" x14ac:dyDescent="0.25">
      <c r="A155" s="70" t="s">
        <v>38</v>
      </c>
      <c r="B155" s="1143" t="s">
        <v>1094</v>
      </c>
      <c r="C155" s="1143" t="s">
        <v>50</v>
      </c>
      <c r="D155" s="1143" t="s">
        <v>2240</v>
      </c>
      <c r="E155" s="1145" t="s">
        <v>2236</v>
      </c>
      <c r="F155" s="1159" t="s">
        <v>2241</v>
      </c>
    </row>
    <row r="156" spans="1:18" s="22" customFormat="1" x14ac:dyDescent="0.25">
      <c r="A156" s="602" t="s">
        <v>40</v>
      </c>
      <c r="B156" s="1204" t="s">
        <v>113</v>
      </c>
      <c r="C156" s="1204" t="s">
        <v>70</v>
      </c>
      <c r="D156" s="1204" t="s">
        <v>114</v>
      </c>
      <c r="E156" s="1205" t="s">
        <v>74</v>
      </c>
      <c r="F156" s="72" t="s">
        <v>115</v>
      </c>
      <c r="G156" s="3"/>
      <c r="H156" s="3"/>
      <c r="I156" s="3"/>
      <c r="J156" s="3"/>
      <c r="K156" s="3"/>
      <c r="L156" s="3"/>
      <c r="M156" s="3"/>
      <c r="N156" s="3"/>
      <c r="O156" s="3"/>
      <c r="P156" s="3"/>
      <c r="Q156" s="3"/>
      <c r="R156" s="3"/>
    </row>
    <row r="157" spans="1:18" s="22" customFormat="1" x14ac:dyDescent="0.25">
      <c r="A157" s="602" t="s">
        <v>41</v>
      </c>
      <c r="B157" s="1209" t="s">
        <v>116</v>
      </c>
      <c r="C157" s="1209" t="s">
        <v>70</v>
      </c>
      <c r="D157" s="1209" t="s">
        <v>114</v>
      </c>
      <c r="E157" s="1209" t="s">
        <v>74</v>
      </c>
      <c r="F157" s="75" t="s">
        <v>115</v>
      </c>
      <c r="G157" s="3"/>
      <c r="H157" s="3"/>
      <c r="I157" s="3"/>
      <c r="J157" s="3"/>
      <c r="K157" s="3"/>
      <c r="L157" s="3"/>
      <c r="M157" s="3"/>
      <c r="N157" s="3"/>
      <c r="O157" s="3"/>
      <c r="P157" s="3"/>
      <c r="Q157" s="3"/>
      <c r="R157" s="3"/>
    </row>
    <row r="158" spans="1:18" s="15" customFormat="1" x14ac:dyDescent="0.25">
      <c r="A158" s="603" t="s">
        <v>2550</v>
      </c>
      <c r="B158" s="572"/>
      <c r="C158" s="56"/>
      <c r="D158" s="14"/>
      <c r="E158" s="14"/>
      <c r="F158" s="14"/>
    </row>
    <row r="159" spans="1:18" x14ac:dyDescent="0.25">
      <c r="A159" s="70" t="s">
        <v>34</v>
      </c>
      <c r="B159" s="782" t="s">
        <v>2328</v>
      </c>
      <c r="C159" s="782" t="s">
        <v>2003</v>
      </c>
      <c r="D159" s="782" t="s">
        <v>485</v>
      </c>
      <c r="E159" s="786" t="s">
        <v>431</v>
      </c>
      <c r="F159" s="766" t="s">
        <v>486</v>
      </c>
      <c r="G159" s="779"/>
    </row>
    <row r="160" spans="1:18" x14ac:dyDescent="0.25">
      <c r="A160" s="70" t="s">
        <v>35</v>
      </c>
      <c r="B160" s="782" t="s">
        <v>2329</v>
      </c>
      <c r="C160" s="782" t="s">
        <v>2003</v>
      </c>
      <c r="D160" s="782" t="s">
        <v>485</v>
      </c>
      <c r="E160" s="786" t="s">
        <v>431</v>
      </c>
      <c r="F160" s="766" t="s">
        <v>486</v>
      </c>
      <c r="G160" s="779"/>
    </row>
    <row r="161" spans="1:7" x14ac:dyDescent="0.25">
      <c r="A161" s="70" t="s">
        <v>36</v>
      </c>
      <c r="B161" s="766" t="s">
        <v>2328</v>
      </c>
      <c r="C161" s="766" t="s">
        <v>2002</v>
      </c>
      <c r="D161" s="789" t="s">
        <v>485</v>
      </c>
      <c r="E161" s="765" t="s">
        <v>431</v>
      </c>
      <c r="F161" s="767" t="s">
        <v>486</v>
      </c>
      <c r="G161" s="779"/>
    </row>
    <row r="162" spans="1:7" x14ac:dyDescent="0.25">
      <c r="A162" s="70" t="s">
        <v>37</v>
      </c>
      <c r="B162" s="766" t="s">
        <v>2329</v>
      </c>
      <c r="C162" s="766" t="s">
        <v>2002</v>
      </c>
      <c r="D162" s="789" t="s">
        <v>485</v>
      </c>
      <c r="E162" s="765" t="s">
        <v>431</v>
      </c>
      <c r="F162" s="767" t="s">
        <v>486</v>
      </c>
      <c r="G162" s="779"/>
    </row>
    <row r="163" spans="1:7" s="622" customFormat="1" x14ac:dyDescent="0.25">
      <c r="A163" s="441" t="s">
        <v>57</v>
      </c>
      <c r="B163" s="435"/>
      <c r="C163" s="469"/>
      <c r="D163" s="470"/>
      <c r="E163" s="470"/>
      <c r="F163" s="627"/>
    </row>
    <row r="164" spans="1:7" x14ac:dyDescent="0.25">
      <c r="A164" s="70" t="s">
        <v>39</v>
      </c>
      <c r="B164" s="914" t="s">
        <v>2441</v>
      </c>
      <c r="C164" s="914" t="s">
        <v>9</v>
      </c>
      <c r="D164" s="914" t="s">
        <v>819</v>
      </c>
      <c r="E164" s="916" t="s">
        <v>2185</v>
      </c>
      <c r="F164" s="924" t="s">
        <v>820</v>
      </c>
    </row>
    <row r="165" spans="1:7" x14ac:dyDescent="0.25">
      <c r="A165" s="651" t="s">
        <v>38</v>
      </c>
      <c r="B165" s="914" t="s">
        <v>2442</v>
      </c>
      <c r="C165" s="914" t="s">
        <v>9</v>
      </c>
      <c r="D165" s="914" t="s">
        <v>819</v>
      </c>
      <c r="E165" s="916" t="s">
        <v>2185</v>
      </c>
      <c r="F165" s="924" t="s">
        <v>820</v>
      </c>
    </row>
    <row r="166" spans="1:7" x14ac:dyDescent="0.25">
      <c r="A166" s="602" t="s">
        <v>40</v>
      </c>
      <c r="B166" s="1147" t="s">
        <v>2008</v>
      </c>
      <c r="C166" s="1147" t="s">
        <v>1988</v>
      </c>
      <c r="D166" s="21"/>
      <c r="E166" s="591"/>
      <c r="F166" s="21"/>
    </row>
    <row r="167" spans="1:7" x14ac:dyDescent="0.25">
      <c r="A167" s="602" t="s">
        <v>41</v>
      </c>
      <c r="B167" s="1147" t="s">
        <v>2008</v>
      </c>
      <c r="C167" s="1147" t="s">
        <v>1988</v>
      </c>
      <c r="D167" s="21"/>
      <c r="E167" s="591"/>
      <c r="F167" s="21"/>
    </row>
    <row r="168" spans="1:7" s="15" customFormat="1" x14ac:dyDescent="0.25">
      <c r="A168" s="603" t="s">
        <v>2551</v>
      </c>
      <c r="B168" s="572"/>
      <c r="C168" s="56"/>
      <c r="D168" s="14"/>
      <c r="E168" s="31"/>
      <c r="F168" s="14"/>
    </row>
    <row r="169" spans="1:7" x14ac:dyDescent="0.25">
      <c r="A169" s="70" t="s">
        <v>34</v>
      </c>
      <c r="B169" s="848" t="s">
        <v>2010</v>
      </c>
      <c r="C169" s="849" t="s">
        <v>1896</v>
      </c>
      <c r="D169" s="850"/>
      <c r="E169" s="851" t="s">
        <v>1327</v>
      </c>
    </row>
    <row r="170" spans="1:7" x14ac:dyDescent="0.25">
      <c r="A170" s="70" t="s">
        <v>35</v>
      </c>
      <c r="B170" s="848" t="s">
        <v>2010</v>
      </c>
      <c r="C170" s="849" t="s">
        <v>1896</v>
      </c>
      <c r="D170" s="850"/>
      <c r="E170" s="851" t="s">
        <v>1327</v>
      </c>
    </row>
    <row r="171" spans="1:7" s="22" customFormat="1" x14ac:dyDescent="0.25">
      <c r="A171" s="70" t="s">
        <v>36</v>
      </c>
      <c r="B171" s="849" t="s">
        <v>2009</v>
      </c>
      <c r="C171" s="849" t="s">
        <v>1898</v>
      </c>
      <c r="D171" s="850"/>
      <c r="E171" s="852" t="s">
        <v>1899</v>
      </c>
      <c r="F171" s="32"/>
    </row>
    <row r="172" spans="1:7" s="22" customFormat="1" x14ac:dyDescent="0.25">
      <c r="A172" s="70" t="s">
        <v>37</v>
      </c>
      <c r="B172" s="849" t="s">
        <v>2009</v>
      </c>
      <c r="C172" s="849" t="s">
        <v>1898</v>
      </c>
      <c r="D172" s="850"/>
      <c r="E172" s="852" t="s">
        <v>1899</v>
      </c>
      <c r="F172" s="32"/>
    </row>
    <row r="173" spans="1:7" s="622" customFormat="1" x14ac:dyDescent="0.25">
      <c r="A173" s="441" t="s">
        <v>57</v>
      </c>
      <c r="B173" s="435"/>
      <c r="C173" s="469"/>
      <c r="D173" s="470"/>
      <c r="E173" s="626"/>
      <c r="F173" s="627"/>
    </row>
    <row r="174" spans="1:7" s="22" customFormat="1" x14ac:dyDescent="0.25">
      <c r="A174" s="70" t="s">
        <v>39</v>
      </c>
      <c r="B174" s="906" t="s">
        <v>2898</v>
      </c>
      <c r="C174" s="906" t="s">
        <v>2893</v>
      </c>
      <c r="D174" s="949" t="s">
        <v>2900</v>
      </c>
      <c r="E174" s="43" t="s">
        <v>2901</v>
      </c>
      <c r="F174" s="21" t="s">
        <v>2902</v>
      </c>
    </row>
    <row r="175" spans="1:7" s="22" customFormat="1" x14ac:dyDescent="0.25">
      <c r="A175" s="70" t="s">
        <v>38</v>
      </c>
      <c r="B175" s="906" t="s">
        <v>2899</v>
      </c>
      <c r="C175" s="906" t="s">
        <v>2893</v>
      </c>
      <c r="D175" s="949" t="s">
        <v>2900</v>
      </c>
      <c r="E175" s="43" t="s">
        <v>2901</v>
      </c>
      <c r="F175" s="21" t="s">
        <v>2902</v>
      </c>
    </row>
    <row r="176" spans="1:7" s="22" customFormat="1" x14ac:dyDescent="0.25">
      <c r="A176" s="602" t="s">
        <v>40</v>
      </c>
      <c r="B176" s="906" t="s">
        <v>2898</v>
      </c>
      <c r="C176" s="906" t="s">
        <v>2894</v>
      </c>
      <c r="D176" s="949" t="s">
        <v>2900</v>
      </c>
      <c r="E176" s="43" t="s">
        <v>2901</v>
      </c>
      <c r="F176" s="21" t="s">
        <v>2902</v>
      </c>
    </row>
    <row r="177" spans="1:12" s="22" customFormat="1" x14ac:dyDescent="0.25">
      <c r="A177" s="602" t="s">
        <v>41</v>
      </c>
      <c r="B177" s="906" t="s">
        <v>2899</v>
      </c>
      <c r="C177" s="906" t="s">
        <v>2894</v>
      </c>
      <c r="D177" s="949" t="s">
        <v>2900</v>
      </c>
      <c r="E177" s="43" t="s">
        <v>2901</v>
      </c>
      <c r="F177" s="21" t="s">
        <v>2902</v>
      </c>
    </row>
    <row r="178" spans="1:12" s="15" customFormat="1" x14ac:dyDescent="0.25">
      <c r="A178" s="603" t="s">
        <v>2552</v>
      </c>
      <c r="B178" s="572"/>
      <c r="C178" s="56"/>
      <c r="D178" s="14"/>
      <c r="E178" s="14"/>
      <c r="F178" s="37"/>
    </row>
    <row r="179" spans="1:12" ht="16.5" thickBot="1" x14ac:dyDescent="0.3">
      <c r="A179" s="70" t="s">
        <v>34</v>
      </c>
      <c r="B179" s="1377" t="s">
        <v>1916</v>
      </c>
      <c r="C179" s="1377" t="s">
        <v>55</v>
      </c>
      <c r="D179" s="1377" t="s">
        <v>1791</v>
      </c>
      <c r="E179" s="1378" t="s">
        <v>1787</v>
      </c>
      <c r="F179" s="1278"/>
    </row>
    <row r="180" spans="1:12" ht="16.5" thickBot="1" x14ac:dyDescent="0.3">
      <c r="A180" s="70" t="s">
        <v>35</v>
      </c>
      <c r="B180" s="1377" t="s">
        <v>1917</v>
      </c>
      <c r="C180" s="1377" t="s">
        <v>55</v>
      </c>
      <c r="D180" s="1377" t="s">
        <v>1791</v>
      </c>
      <c r="E180" s="1378" t="s">
        <v>1787</v>
      </c>
      <c r="F180" s="1278"/>
    </row>
    <row r="181" spans="1:12" ht="16.5" thickBot="1" x14ac:dyDescent="0.3">
      <c r="A181" s="70" t="s">
        <v>36</v>
      </c>
      <c r="B181" s="1263" t="s">
        <v>1697</v>
      </c>
      <c r="C181" s="1263" t="s">
        <v>0</v>
      </c>
      <c r="D181" s="1263" t="s">
        <v>1698</v>
      </c>
      <c r="E181" s="1246" t="s">
        <v>3139</v>
      </c>
      <c r="F181" s="1267" t="s">
        <v>1699</v>
      </c>
      <c r="H181" s="74"/>
      <c r="I181" s="540"/>
      <c r="J181" s="624"/>
      <c r="K181" s="77"/>
      <c r="L181" s="74"/>
    </row>
    <row r="182" spans="1:12" ht="16.5" thickBot="1" x14ac:dyDescent="0.3">
      <c r="A182" s="70" t="s">
        <v>37</v>
      </c>
      <c r="B182" s="1263" t="s">
        <v>1700</v>
      </c>
      <c r="C182" s="1263" t="s">
        <v>0</v>
      </c>
      <c r="D182" s="1263" t="s">
        <v>1698</v>
      </c>
      <c r="E182" s="1246" t="s">
        <v>3139</v>
      </c>
      <c r="F182" s="1267" t="s">
        <v>1699</v>
      </c>
      <c r="H182" s="74"/>
      <c r="I182" s="540"/>
      <c r="J182" s="624"/>
      <c r="K182" s="77"/>
      <c r="L182" s="74"/>
    </row>
    <row r="183" spans="1:12" s="622" customFormat="1" x14ac:dyDescent="0.25">
      <c r="A183" s="441" t="s">
        <v>57</v>
      </c>
      <c r="B183" s="435"/>
      <c r="C183" s="469"/>
      <c r="D183" s="435"/>
      <c r="E183" s="470"/>
      <c r="F183" s="435"/>
    </row>
    <row r="184" spans="1:12" x14ac:dyDescent="0.25">
      <c r="A184" s="70" t="s">
        <v>39</v>
      </c>
      <c r="B184" s="897" t="s">
        <v>2425</v>
      </c>
      <c r="C184" s="888" t="s">
        <v>49</v>
      </c>
      <c r="D184" s="888" t="s">
        <v>1043</v>
      </c>
      <c r="E184" s="891" t="s">
        <v>1980</v>
      </c>
      <c r="F184" s="888" t="s">
        <v>1044</v>
      </c>
    </row>
    <row r="185" spans="1:12" x14ac:dyDescent="0.25">
      <c r="A185" s="70" t="s">
        <v>38</v>
      </c>
      <c r="B185" s="897" t="s">
        <v>2426</v>
      </c>
      <c r="C185" s="888" t="s">
        <v>49</v>
      </c>
      <c r="D185" s="888" t="s">
        <v>1043</v>
      </c>
      <c r="E185" s="891" t="s">
        <v>1980</v>
      </c>
      <c r="F185" s="888" t="s">
        <v>1044</v>
      </c>
    </row>
    <row r="186" spans="1:12" s="22" customFormat="1" x14ac:dyDescent="0.25">
      <c r="A186" s="602" t="s">
        <v>40</v>
      </c>
      <c r="B186" s="1147" t="s">
        <v>2007</v>
      </c>
      <c r="C186" s="1147" t="s">
        <v>1986</v>
      </c>
      <c r="D186" s="32"/>
      <c r="E186" s="32"/>
      <c r="F186" s="32"/>
    </row>
    <row r="187" spans="1:12" s="22" customFormat="1" x14ac:dyDescent="0.25">
      <c r="A187" s="602" t="s">
        <v>41</v>
      </c>
      <c r="B187" s="1147" t="s">
        <v>2007</v>
      </c>
      <c r="C187" s="1147" t="s">
        <v>1986</v>
      </c>
      <c r="D187" s="32"/>
      <c r="E187" s="32"/>
      <c r="F187" s="32"/>
    </row>
    <row r="188" spans="1:12" s="2" customFormat="1" x14ac:dyDescent="0.25">
      <c r="A188" s="60" t="s">
        <v>16</v>
      </c>
      <c r="B188" s="59"/>
      <c r="C188" s="59"/>
      <c r="D188" s="59"/>
      <c r="E188" s="59"/>
      <c r="F188" s="59"/>
    </row>
    <row r="189" spans="1:12" s="13" customFormat="1" x14ac:dyDescent="0.25">
      <c r="A189" s="628" t="s">
        <v>3</v>
      </c>
      <c r="B189" s="28" t="s">
        <v>6</v>
      </c>
      <c r="C189" s="629" t="s">
        <v>7</v>
      </c>
      <c r="D189" s="28" t="s">
        <v>8</v>
      </c>
      <c r="E189" s="29" t="s">
        <v>4</v>
      </c>
      <c r="F189" s="28" t="s">
        <v>11</v>
      </c>
    </row>
    <row r="190" spans="1:12" s="15" customFormat="1" x14ac:dyDescent="0.25">
      <c r="A190" s="603" t="s">
        <v>2553</v>
      </c>
      <c r="B190" s="572"/>
      <c r="C190" s="56"/>
      <c r="D190" s="14"/>
      <c r="E190" s="14"/>
      <c r="F190" s="14"/>
    </row>
    <row r="191" spans="1:12" x14ac:dyDescent="0.25">
      <c r="A191" s="70" t="s">
        <v>34</v>
      </c>
      <c r="B191" s="819" t="s">
        <v>2789</v>
      </c>
      <c r="C191" s="819" t="s">
        <v>20</v>
      </c>
      <c r="D191" s="820" t="s">
        <v>261</v>
      </c>
      <c r="E191" s="819" t="s">
        <v>2172</v>
      </c>
      <c r="F191" s="820" t="s">
        <v>2790</v>
      </c>
    </row>
    <row r="192" spans="1:12" x14ac:dyDescent="0.25">
      <c r="A192" s="70" t="s">
        <v>35</v>
      </c>
      <c r="B192" s="819" t="s">
        <v>2791</v>
      </c>
      <c r="C192" s="819" t="s">
        <v>20</v>
      </c>
      <c r="D192" s="820" t="s">
        <v>264</v>
      </c>
      <c r="E192" s="819" t="s">
        <v>2172</v>
      </c>
      <c r="F192" s="820" t="s">
        <v>2792</v>
      </c>
    </row>
    <row r="193" spans="1:6" x14ac:dyDescent="0.25">
      <c r="A193" s="70" t="s">
        <v>36</v>
      </c>
      <c r="B193" s="1263" t="s">
        <v>2004</v>
      </c>
      <c r="C193" s="1263" t="s">
        <v>0</v>
      </c>
      <c r="D193" s="1268" t="s">
        <v>1698</v>
      </c>
      <c r="E193" s="1263" t="s">
        <v>3139</v>
      </c>
      <c r="F193" s="1268" t="s">
        <v>1699</v>
      </c>
    </row>
    <row r="194" spans="1:6" x14ac:dyDescent="0.25">
      <c r="A194" s="70" t="s">
        <v>37</v>
      </c>
      <c r="B194" s="1263" t="s">
        <v>1703</v>
      </c>
      <c r="C194" s="1263" t="s">
        <v>0</v>
      </c>
      <c r="D194" s="1268" t="s">
        <v>1701</v>
      </c>
      <c r="E194" s="1263" t="s">
        <v>3139</v>
      </c>
      <c r="F194" s="1268" t="s">
        <v>1702</v>
      </c>
    </row>
    <row r="195" spans="1:6" s="622" customFormat="1" x14ac:dyDescent="0.25">
      <c r="A195" s="441" t="s">
        <v>57</v>
      </c>
      <c r="B195" s="435"/>
      <c r="C195" s="469"/>
      <c r="D195" s="435"/>
      <c r="E195" s="470"/>
      <c r="F195" s="435"/>
    </row>
    <row r="196" spans="1:6" ht="31.5" x14ac:dyDescent="0.25">
      <c r="A196" s="70" t="s">
        <v>39</v>
      </c>
      <c r="B196" s="917" t="s">
        <v>822</v>
      </c>
      <c r="C196" s="917" t="s">
        <v>9</v>
      </c>
      <c r="D196" s="968" t="s">
        <v>823</v>
      </c>
      <c r="E196" s="919" t="s">
        <v>2897</v>
      </c>
      <c r="F196" s="968" t="s">
        <v>824</v>
      </c>
    </row>
    <row r="197" spans="1:6" ht="31.5" x14ac:dyDescent="0.25">
      <c r="A197" s="70" t="s">
        <v>38</v>
      </c>
      <c r="B197" s="917" t="s">
        <v>825</v>
      </c>
      <c r="C197" s="917" t="s">
        <v>9</v>
      </c>
      <c r="D197" s="968" t="s">
        <v>823</v>
      </c>
      <c r="E197" s="919" t="s">
        <v>2897</v>
      </c>
      <c r="F197" s="968" t="s">
        <v>824</v>
      </c>
    </row>
    <row r="198" spans="1:6" s="22" customFormat="1" x14ac:dyDescent="0.25">
      <c r="A198" s="602" t="s">
        <v>40</v>
      </c>
      <c r="B198" s="1148" t="s">
        <v>2006</v>
      </c>
      <c r="C198" s="1147" t="s">
        <v>1990</v>
      </c>
      <c r="D198" s="593"/>
      <c r="E198" s="562"/>
      <c r="F198" s="16"/>
    </row>
    <row r="199" spans="1:6" s="22" customFormat="1" x14ac:dyDescent="0.25">
      <c r="A199" s="602" t="s">
        <v>41</v>
      </c>
      <c r="B199" s="1148" t="s">
        <v>2006</v>
      </c>
      <c r="C199" s="1147" t="s">
        <v>1990</v>
      </c>
      <c r="D199" s="78"/>
      <c r="E199" s="562"/>
      <c r="F199" s="72"/>
    </row>
    <row r="200" spans="1:6" s="15" customFormat="1" x14ac:dyDescent="0.25">
      <c r="A200" s="603" t="s">
        <v>2554</v>
      </c>
      <c r="B200" s="572"/>
      <c r="C200" s="56"/>
      <c r="D200" s="14"/>
      <c r="E200" s="14"/>
      <c r="F200" s="14"/>
    </row>
    <row r="201" spans="1:6" x14ac:dyDescent="0.25">
      <c r="A201" s="651" t="s">
        <v>34</v>
      </c>
      <c r="B201" s="1379" t="s">
        <v>1918</v>
      </c>
      <c r="C201" s="1379" t="s">
        <v>55</v>
      </c>
      <c r="D201" s="1379" t="s">
        <v>1793</v>
      </c>
      <c r="E201" s="1380" t="s">
        <v>1787</v>
      </c>
      <c r="F201" s="18" t="s">
        <v>1794</v>
      </c>
    </row>
    <row r="202" spans="1:6" x14ac:dyDescent="0.25">
      <c r="A202" s="651" t="s">
        <v>35</v>
      </c>
      <c r="B202" s="1379" t="s">
        <v>1919</v>
      </c>
      <c r="C202" s="1379" t="s">
        <v>55</v>
      </c>
      <c r="D202" s="1379" t="s">
        <v>1793</v>
      </c>
      <c r="E202" s="1380" t="s">
        <v>1787</v>
      </c>
      <c r="F202" s="18" t="s">
        <v>1794</v>
      </c>
    </row>
    <row r="203" spans="1:6" ht="31.5" x14ac:dyDescent="0.25">
      <c r="A203" s="70" t="s">
        <v>36</v>
      </c>
      <c r="B203" s="917" t="s">
        <v>826</v>
      </c>
      <c r="C203" s="917" t="s">
        <v>9</v>
      </c>
      <c r="D203" s="969" t="s">
        <v>827</v>
      </c>
      <c r="E203" s="919" t="s">
        <v>2897</v>
      </c>
      <c r="F203" s="968" t="s">
        <v>2229</v>
      </c>
    </row>
    <row r="204" spans="1:6" ht="31.5" x14ac:dyDescent="0.25">
      <c r="A204" s="70" t="s">
        <v>37</v>
      </c>
      <c r="B204" s="917" t="s">
        <v>829</v>
      </c>
      <c r="C204" s="917" t="s">
        <v>9</v>
      </c>
      <c r="D204" s="969" t="s">
        <v>827</v>
      </c>
      <c r="E204" s="919" t="s">
        <v>2897</v>
      </c>
      <c r="F204" s="968" t="s">
        <v>2229</v>
      </c>
    </row>
    <row r="205" spans="1:6" s="622" customFormat="1" x14ac:dyDescent="0.25">
      <c r="A205" s="441" t="s">
        <v>57</v>
      </c>
      <c r="B205" s="435"/>
      <c r="C205" s="469"/>
      <c r="D205" s="435"/>
      <c r="E205" s="470"/>
      <c r="F205" s="435"/>
    </row>
    <row r="206" spans="1:6" x14ac:dyDescent="0.25">
      <c r="A206" s="70" t="s">
        <v>39</v>
      </c>
      <c r="B206" s="1389" t="s">
        <v>1928</v>
      </c>
      <c r="C206" s="1389" t="s">
        <v>56</v>
      </c>
      <c r="D206" s="1389" t="s">
        <v>1817</v>
      </c>
      <c r="E206" s="1390" t="s">
        <v>1809</v>
      </c>
      <c r="F206" s="1390" t="s">
        <v>1818</v>
      </c>
    </row>
    <row r="207" spans="1:6" x14ac:dyDescent="0.25">
      <c r="A207" s="70" t="s">
        <v>38</v>
      </c>
      <c r="B207" s="1389" t="s">
        <v>1929</v>
      </c>
      <c r="C207" s="1389" t="s">
        <v>56</v>
      </c>
      <c r="D207" s="1389" t="s">
        <v>1819</v>
      </c>
      <c r="E207" s="1390" t="s">
        <v>1809</v>
      </c>
      <c r="F207" s="1390" t="s">
        <v>1820</v>
      </c>
    </row>
    <row r="208" spans="1:6" s="22" customFormat="1" x14ac:dyDescent="0.25">
      <c r="A208" s="602" t="s">
        <v>40</v>
      </c>
      <c r="B208" s="1204" t="s">
        <v>117</v>
      </c>
      <c r="C208" s="1204" t="s">
        <v>70</v>
      </c>
      <c r="D208" s="1204" t="s">
        <v>118</v>
      </c>
      <c r="E208" s="1205" t="s">
        <v>74</v>
      </c>
      <c r="F208" s="5" t="s">
        <v>119</v>
      </c>
    </row>
    <row r="209" spans="1:7" s="22" customFormat="1" x14ac:dyDescent="0.25">
      <c r="A209" s="602" t="s">
        <v>41</v>
      </c>
      <c r="B209" s="1204" t="s">
        <v>120</v>
      </c>
      <c r="C209" s="1204" t="s">
        <v>70</v>
      </c>
      <c r="D209" s="1204" t="s">
        <v>118</v>
      </c>
      <c r="E209" s="1205" t="s">
        <v>74</v>
      </c>
      <c r="F209" s="5" t="s">
        <v>119</v>
      </c>
    </row>
    <row r="210" spans="1:7" s="15" customFormat="1" x14ac:dyDescent="0.25">
      <c r="A210" s="603" t="s">
        <v>2555</v>
      </c>
      <c r="B210" s="572"/>
      <c r="C210" s="56"/>
      <c r="D210" s="14"/>
      <c r="E210" s="14"/>
      <c r="F210" s="14"/>
    </row>
    <row r="211" spans="1:7" x14ac:dyDescent="0.25">
      <c r="A211" s="70" t="s">
        <v>34</v>
      </c>
      <c r="B211" s="1244" t="s">
        <v>1706</v>
      </c>
      <c r="C211" s="1244" t="s">
        <v>0</v>
      </c>
      <c r="D211" s="1270" t="s">
        <v>1704</v>
      </c>
      <c r="E211" s="1271" t="s">
        <v>3139</v>
      </c>
      <c r="F211" s="1263" t="s">
        <v>1705</v>
      </c>
    </row>
    <row r="212" spans="1:7" x14ac:dyDescent="0.25">
      <c r="A212" s="70" t="s">
        <v>35</v>
      </c>
      <c r="B212" s="1272" t="s">
        <v>1707</v>
      </c>
      <c r="C212" s="1273" t="s">
        <v>0</v>
      </c>
      <c r="D212" s="1274" t="s">
        <v>1704</v>
      </c>
      <c r="E212" s="1275" t="s">
        <v>3139</v>
      </c>
      <c r="F212" s="1274" t="s">
        <v>1705</v>
      </c>
    </row>
    <row r="213" spans="1:7" x14ac:dyDescent="0.25">
      <c r="A213" s="70" t="s">
        <v>36</v>
      </c>
      <c r="B213" s="1210" t="s">
        <v>124</v>
      </c>
      <c r="C213" s="1213" t="s">
        <v>53</v>
      </c>
      <c r="D213" s="1219" t="s">
        <v>3087</v>
      </c>
      <c r="E213" s="1213" t="s">
        <v>74</v>
      </c>
      <c r="F213" s="1220" t="s">
        <v>123</v>
      </c>
      <c r="G213" s="1208"/>
    </row>
    <row r="214" spans="1:7" x14ac:dyDescent="0.25">
      <c r="A214" s="70" t="s">
        <v>37</v>
      </c>
      <c r="B214" s="1210" t="s">
        <v>127</v>
      </c>
      <c r="C214" s="1213" t="s">
        <v>53</v>
      </c>
      <c r="D214" s="1221" t="s">
        <v>3087</v>
      </c>
      <c r="E214" s="1213" t="s">
        <v>74</v>
      </c>
      <c r="F214" s="1220" t="s">
        <v>123</v>
      </c>
      <c r="G214" s="1208"/>
    </row>
    <row r="215" spans="1:7" s="622" customFormat="1" x14ac:dyDescent="0.25">
      <c r="A215" s="441" t="s">
        <v>57</v>
      </c>
      <c r="B215" s="435"/>
      <c r="C215" s="440"/>
      <c r="D215" s="633"/>
      <c r="E215" s="626"/>
      <c r="F215" s="473"/>
    </row>
    <row r="216" spans="1:7" s="22" customFormat="1" x14ac:dyDescent="0.25">
      <c r="A216" s="651" t="s">
        <v>39</v>
      </c>
      <c r="B216" s="922" t="s">
        <v>2443</v>
      </c>
      <c r="C216" s="914" t="s">
        <v>9</v>
      </c>
      <c r="D216" s="922" t="s">
        <v>831</v>
      </c>
      <c r="E216" s="922" t="s">
        <v>2185</v>
      </c>
      <c r="F216" s="943" t="s">
        <v>2229</v>
      </c>
    </row>
    <row r="217" spans="1:7" s="22" customFormat="1" x14ac:dyDescent="0.25">
      <c r="A217" s="70" t="s">
        <v>38</v>
      </c>
      <c r="B217" s="922" t="s">
        <v>2444</v>
      </c>
      <c r="C217" s="914" t="s">
        <v>9</v>
      </c>
      <c r="D217" s="922" t="s">
        <v>831</v>
      </c>
      <c r="E217" s="922" t="s">
        <v>2185</v>
      </c>
      <c r="F217" s="943" t="s">
        <v>2229</v>
      </c>
    </row>
    <row r="218" spans="1:7" s="22" customFormat="1" x14ac:dyDescent="0.25">
      <c r="A218" s="602" t="s">
        <v>40</v>
      </c>
      <c r="B218" s="1147" t="s">
        <v>2008</v>
      </c>
      <c r="C218" s="1147" t="s">
        <v>1988</v>
      </c>
      <c r="D218" s="587"/>
      <c r="E218" s="562"/>
      <c r="F218" s="43"/>
    </row>
    <row r="219" spans="1:7" s="22" customFormat="1" x14ac:dyDescent="0.25">
      <c r="A219" s="602" t="s">
        <v>41</v>
      </c>
      <c r="B219" s="1147" t="s">
        <v>2008</v>
      </c>
      <c r="C219" s="1147" t="s">
        <v>1988</v>
      </c>
      <c r="D219" s="587"/>
      <c r="E219" s="562"/>
      <c r="F219" s="43"/>
    </row>
    <row r="220" spans="1:7" s="15" customFormat="1" x14ac:dyDescent="0.25">
      <c r="A220" s="603" t="s">
        <v>2556</v>
      </c>
      <c r="B220" s="572"/>
      <c r="C220" s="56"/>
      <c r="D220" s="14"/>
      <c r="E220" s="31"/>
      <c r="F220" s="14"/>
    </row>
    <row r="221" spans="1:7" x14ac:dyDescent="0.25">
      <c r="A221" s="70" t="s">
        <v>34</v>
      </c>
      <c r="B221" s="848" t="s">
        <v>2010</v>
      </c>
      <c r="C221" s="849" t="s">
        <v>1896</v>
      </c>
      <c r="D221" s="850"/>
      <c r="E221" s="851" t="s">
        <v>1327</v>
      </c>
      <c r="F221" s="5"/>
    </row>
    <row r="222" spans="1:7" x14ac:dyDescent="0.25">
      <c r="A222" s="70" t="s">
        <v>35</v>
      </c>
      <c r="B222" s="848" t="s">
        <v>2010</v>
      </c>
      <c r="C222" s="849" t="s">
        <v>1896</v>
      </c>
      <c r="D222" s="850"/>
      <c r="E222" s="851" t="s">
        <v>1327</v>
      </c>
      <c r="F222" s="5"/>
    </row>
    <row r="223" spans="1:7" x14ac:dyDescent="0.25">
      <c r="A223" s="70" t="s">
        <v>36</v>
      </c>
      <c r="B223" s="849" t="s">
        <v>2009</v>
      </c>
      <c r="C223" s="849" t="s">
        <v>1898</v>
      </c>
      <c r="D223" s="850"/>
      <c r="E223" s="852" t="s">
        <v>1899</v>
      </c>
      <c r="F223" s="32"/>
    </row>
    <row r="224" spans="1:7" x14ac:dyDescent="0.25">
      <c r="A224" s="70" t="s">
        <v>37</v>
      </c>
      <c r="B224" s="849" t="s">
        <v>2009</v>
      </c>
      <c r="C224" s="849" t="s">
        <v>1898</v>
      </c>
      <c r="D224" s="850"/>
      <c r="E224" s="852" t="s">
        <v>1899</v>
      </c>
      <c r="F224" s="32"/>
    </row>
    <row r="225" spans="1:8" s="622" customFormat="1" x14ac:dyDescent="0.25">
      <c r="A225" s="441" t="s">
        <v>57</v>
      </c>
      <c r="B225" s="435"/>
      <c r="C225" s="469"/>
      <c r="D225" s="634"/>
      <c r="E225" s="626"/>
      <c r="F225" s="473"/>
    </row>
    <row r="226" spans="1:8" s="22" customFormat="1" x14ac:dyDescent="0.25">
      <c r="A226" s="70" t="s">
        <v>39</v>
      </c>
      <c r="B226" s="906" t="s">
        <v>2903</v>
      </c>
      <c r="C226" s="906" t="s">
        <v>2893</v>
      </c>
      <c r="D226" s="949" t="s">
        <v>2905</v>
      </c>
      <c r="E226" s="908" t="s">
        <v>2901</v>
      </c>
      <c r="F226" s="21" t="s">
        <v>2906</v>
      </c>
    </row>
    <row r="227" spans="1:8" s="22" customFormat="1" x14ac:dyDescent="0.25">
      <c r="A227" s="70" t="s">
        <v>38</v>
      </c>
      <c r="B227" s="906" t="s">
        <v>2904</v>
      </c>
      <c r="C227" s="906" t="s">
        <v>2893</v>
      </c>
      <c r="D227" s="949" t="s">
        <v>2905</v>
      </c>
      <c r="E227" s="908" t="s">
        <v>2901</v>
      </c>
      <c r="F227" s="21" t="s">
        <v>2906</v>
      </c>
    </row>
    <row r="228" spans="1:8" s="22" customFormat="1" x14ac:dyDescent="0.25">
      <c r="A228" s="602" t="s">
        <v>40</v>
      </c>
      <c r="B228" s="906" t="s">
        <v>2903</v>
      </c>
      <c r="C228" s="906" t="s">
        <v>2894</v>
      </c>
      <c r="D228" s="949" t="s">
        <v>2905</v>
      </c>
      <c r="E228" s="908" t="s">
        <v>2901</v>
      </c>
      <c r="F228" s="21" t="s">
        <v>2906</v>
      </c>
    </row>
    <row r="229" spans="1:8" s="22" customFormat="1" x14ac:dyDescent="0.25">
      <c r="A229" s="602" t="s">
        <v>41</v>
      </c>
      <c r="B229" s="906" t="s">
        <v>2904</v>
      </c>
      <c r="C229" s="906" t="s">
        <v>2894</v>
      </c>
      <c r="D229" s="949" t="s">
        <v>2905</v>
      </c>
      <c r="E229" s="908" t="s">
        <v>2901</v>
      </c>
      <c r="F229" s="21" t="s">
        <v>2906</v>
      </c>
    </row>
    <row r="230" spans="1:8" s="15" customFormat="1" x14ac:dyDescent="0.25">
      <c r="A230" s="603" t="s">
        <v>2557</v>
      </c>
      <c r="B230" s="572"/>
      <c r="C230" s="56"/>
      <c r="D230" s="14"/>
      <c r="E230" s="14"/>
      <c r="F230" s="14"/>
    </row>
    <row r="231" spans="1:8" ht="16.5" thickBot="1" x14ac:dyDescent="0.3">
      <c r="A231" s="70" t="s">
        <v>34</v>
      </c>
      <c r="B231" s="1222" t="s">
        <v>128</v>
      </c>
      <c r="C231" s="1222" t="s">
        <v>53</v>
      </c>
      <c r="D231" s="1223" t="s">
        <v>3088</v>
      </c>
      <c r="E231" s="1208" t="s">
        <v>74</v>
      </c>
      <c r="F231" s="1224" t="s">
        <v>123</v>
      </c>
      <c r="G231" s="1208"/>
    </row>
    <row r="232" spans="1:8" ht="16.5" thickBot="1" x14ac:dyDescent="0.3">
      <c r="A232" s="70" t="s">
        <v>35</v>
      </c>
      <c r="B232" s="1213" t="s">
        <v>131</v>
      </c>
      <c r="C232" s="1213" t="s">
        <v>53</v>
      </c>
      <c r="D232" s="1225" t="s">
        <v>3088</v>
      </c>
      <c r="E232" s="1208" t="s">
        <v>74</v>
      </c>
      <c r="F232" s="1224" t="s">
        <v>123</v>
      </c>
      <c r="G232" s="1208"/>
    </row>
    <row r="233" spans="1:8" ht="16.5" thickBot="1" x14ac:dyDescent="0.3">
      <c r="A233" s="70" t="s">
        <v>36</v>
      </c>
      <c r="B233" s="945" t="s">
        <v>2445</v>
      </c>
      <c r="C233" s="945" t="s">
        <v>9</v>
      </c>
      <c r="D233" s="948" t="s">
        <v>834</v>
      </c>
      <c r="E233" s="921" t="s">
        <v>2185</v>
      </c>
      <c r="F233" s="970" t="s">
        <v>2230</v>
      </c>
    </row>
    <row r="234" spans="1:8" ht="16.5" thickBot="1" x14ac:dyDescent="0.3">
      <c r="A234" s="70" t="s">
        <v>37</v>
      </c>
      <c r="B234" s="935" t="s">
        <v>2446</v>
      </c>
      <c r="C234" s="935" t="s">
        <v>9</v>
      </c>
      <c r="D234" s="938" t="s">
        <v>834</v>
      </c>
      <c r="E234" s="921" t="s">
        <v>2185</v>
      </c>
      <c r="F234" s="970" t="s">
        <v>2230</v>
      </c>
    </row>
    <row r="235" spans="1:8" s="622" customFormat="1" x14ac:dyDescent="0.25">
      <c r="A235" s="441" t="s">
        <v>57</v>
      </c>
      <c r="B235" s="635"/>
      <c r="C235" s="636"/>
      <c r="D235" s="635"/>
      <c r="E235" s="471"/>
      <c r="F235" s="435"/>
    </row>
    <row r="236" spans="1:8" s="22" customFormat="1" x14ac:dyDescent="0.25">
      <c r="A236" s="70" t="s">
        <v>39</v>
      </c>
      <c r="B236" s="888" t="s">
        <v>2427</v>
      </c>
      <c r="C236" s="889" t="s">
        <v>49</v>
      </c>
      <c r="D236" s="888" t="s">
        <v>1046</v>
      </c>
      <c r="E236" s="891" t="s">
        <v>1979</v>
      </c>
      <c r="F236" s="74" t="s">
        <v>1047</v>
      </c>
      <c r="G236" s="3"/>
      <c r="H236" s="3"/>
    </row>
    <row r="237" spans="1:8" s="22" customFormat="1" x14ac:dyDescent="0.25">
      <c r="A237" s="70" t="s">
        <v>38</v>
      </c>
      <c r="B237" s="888" t="s">
        <v>2428</v>
      </c>
      <c r="C237" s="889" t="s">
        <v>49</v>
      </c>
      <c r="D237" s="888" t="s">
        <v>1046</v>
      </c>
      <c r="E237" s="891" t="s">
        <v>1979</v>
      </c>
      <c r="F237" s="74" t="s">
        <v>1047</v>
      </c>
      <c r="G237" s="3"/>
      <c r="H237" s="3"/>
    </row>
    <row r="238" spans="1:8" s="22" customFormat="1" x14ac:dyDescent="0.25">
      <c r="A238" s="602" t="s">
        <v>40</v>
      </c>
      <c r="B238" s="1147" t="s">
        <v>2007</v>
      </c>
      <c r="C238" s="1147" t="s">
        <v>1986</v>
      </c>
      <c r="D238" s="32"/>
      <c r="E238" s="32"/>
      <c r="F238" s="32"/>
    </row>
    <row r="239" spans="1:8" s="22" customFormat="1" x14ac:dyDescent="0.25">
      <c r="A239" s="602" t="s">
        <v>41</v>
      </c>
      <c r="B239" s="1147" t="s">
        <v>2007</v>
      </c>
      <c r="C239" s="1147" t="s">
        <v>1986</v>
      </c>
      <c r="D239" s="64"/>
      <c r="E239" s="32"/>
      <c r="F239" s="74"/>
    </row>
    <row r="240" spans="1:8" s="2" customFormat="1" x14ac:dyDescent="0.25">
      <c r="A240" s="60" t="s">
        <v>17</v>
      </c>
      <c r="B240" s="59"/>
      <c r="C240" s="55"/>
      <c r="D240" s="59"/>
      <c r="E240" s="59"/>
      <c r="F240" s="59"/>
    </row>
    <row r="241" spans="1:7" s="13" customFormat="1" x14ac:dyDescent="0.25">
      <c r="A241" s="628" t="s">
        <v>3</v>
      </c>
      <c r="B241" s="28" t="s">
        <v>6</v>
      </c>
      <c r="C241" s="629" t="s">
        <v>7</v>
      </c>
      <c r="D241" s="28" t="s">
        <v>8</v>
      </c>
      <c r="E241" s="29" t="s">
        <v>4</v>
      </c>
      <c r="F241" s="28" t="s">
        <v>11</v>
      </c>
    </row>
    <row r="242" spans="1:7" s="15" customFormat="1" x14ac:dyDescent="0.25">
      <c r="A242" s="603" t="s">
        <v>2558</v>
      </c>
      <c r="B242" s="572"/>
      <c r="C242" s="56"/>
      <c r="D242" s="14"/>
      <c r="E242" s="14"/>
      <c r="F242" s="14"/>
    </row>
    <row r="243" spans="1:7" x14ac:dyDescent="0.25">
      <c r="A243" s="70" t="s">
        <v>34</v>
      </c>
      <c r="B243" s="935" t="s">
        <v>2447</v>
      </c>
      <c r="C243" s="935" t="s">
        <v>9</v>
      </c>
      <c r="D243" s="969" t="s">
        <v>838</v>
      </c>
      <c r="E243" s="935" t="s">
        <v>2185</v>
      </c>
      <c r="F243" s="969" t="s">
        <v>2231</v>
      </c>
    </row>
    <row r="244" spans="1:7" x14ac:dyDescent="0.25">
      <c r="A244" s="70" t="s">
        <v>35</v>
      </c>
      <c r="B244" s="935" t="s">
        <v>2448</v>
      </c>
      <c r="C244" s="935" t="s">
        <v>9</v>
      </c>
      <c r="D244" s="969" t="s">
        <v>838</v>
      </c>
      <c r="E244" s="935" t="s">
        <v>2185</v>
      </c>
      <c r="F244" s="969" t="s">
        <v>2231</v>
      </c>
    </row>
    <row r="245" spans="1:7" ht="20.45" customHeight="1" x14ac:dyDescent="0.25">
      <c r="A245" s="5" t="s">
        <v>36</v>
      </c>
      <c r="B245" s="1213" t="s">
        <v>3089</v>
      </c>
      <c r="C245" s="1213" t="s">
        <v>53</v>
      </c>
      <c r="D245" s="1215" t="s">
        <v>125</v>
      </c>
      <c r="E245" s="1213" t="s">
        <v>74</v>
      </c>
      <c r="F245" s="1215" t="s">
        <v>126</v>
      </c>
      <c r="G245" s="1208"/>
    </row>
    <row r="246" spans="1:7" ht="18.95" customHeight="1" x14ac:dyDescent="0.25">
      <c r="A246" s="5" t="s">
        <v>37</v>
      </c>
      <c r="B246" s="1213" t="s">
        <v>3090</v>
      </c>
      <c r="C246" s="1213" t="s">
        <v>53</v>
      </c>
      <c r="D246" s="1215" t="s">
        <v>125</v>
      </c>
      <c r="E246" s="1213" t="s">
        <v>74</v>
      </c>
      <c r="F246" s="1215" t="s">
        <v>126</v>
      </c>
      <c r="G246" s="1208"/>
    </row>
    <row r="247" spans="1:7" s="622" customFormat="1" ht="15.6" customHeight="1" x14ac:dyDescent="0.25">
      <c r="A247" s="441" t="s">
        <v>57</v>
      </c>
      <c r="B247" s="435"/>
      <c r="C247" s="469"/>
      <c r="D247" s="435"/>
      <c r="E247" s="470"/>
      <c r="F247" s="435"/>
    </row>
    <row r="248" spans="1:7" x14ac:dyDescent="0.25">
      <c r="A248" s="70" t="s">
        <v>39</v>
      </c>
      <c r="B248" s="1276" t="s">
        <v>1708</v>
      </c>
      <c r="C248" s="1276" t="s">
        <v>0</v>
      </c>
      <c r="D248" s="1276" t="s">
        <v>1704</v>
      </c>
      <c r="E248" s="1277" t="s">
        <v>3139</v>
      </c>
      <c r="F248" s="1277" t="s">
        <v>1705</v>
      </c>
    </row>
    <row r="249" spans="1:7" x14ac:dyDescent="0.25">
      <c r="A249" s="70" t="s">
        <v>38</v>
      </c>
      <c r="B249" s="1244" t="s">
        <v>1711</v>
      </c>
      <c r="C249" s="1244" t="s">
        <v>0</v>
      </c>
      <c r="D249" s="1244" t="s">
        <v>1709</v>
      </c>
      <c r="E249" s="1245" t="s">
        <v>3139</v>
      </c>
      <c r="F249" s="1245" t="s">
        <v>1710</v>
      </c>
    </row>
    <row r="250" spans="1:7" s="22" customFormat="1" x14ac:dyDescent="0.25">
      <c r="A250" s="602" t="s">
        <v>40</v>
      </c>
      <c r="B250" s="1148" t="s">
        <v>2006</v>
      </c>
      <c r="C250" s="1147" t="s">
        <v>1990</v>
      </c>
      <c r="D250" s="78"/>
      <c r="E250" s="562"/>
      <c r="F250" s="75"/>
    </row>
    <row r="251" spans="1:7" s="22" customFormat="1" x14ac:dyDescent="0.25">
      <c r="A251" s="602" t="s">
        <v>41</v>
      </c>
      <c r="B251" s="1148" t="s">
        <v>2006</v>
      </c>
      <c r="C251" s="1147" t="s">
        <v>1990</v>
      </c>
      <c r="D251" s="78"/>
      <c r="E251" s="562"/>
      <c r="F251" s="75"/>
    </row>
    <row r="252" spans="1:7" s="15" customFormat="1" x14ac:dyDescent="0.25">
      <c r="A252" s="603" t="s">
        <v>2559</v>
      </c>
      <c r="B252" s="572"/>
      <c r="C252" s="56"/>
      <c r="D252" s="14"/>
      <c r="E252" s="14"/>
      <c r="F252" s="14"/>
    </row>
    <row r="253" spans="1:7" x14ac:dyDescent="0.25">
      <c r="A253" s="70" t="s">
        <v>34</v>
      </c>
      <c r="B253" s="935" t="s">
        <v>2449</v>
      </c>
      <c r="C253" s="923" t="s">
        <v>9</v>
      </c>
      <c r="D253" s="935" t="s">
        <v>844</v>
      </c>
      <c r="E253" s="938" t="s">
        <v>2232</v>
      </c>
      <c r="F253" s="971" t="s">
        <v>2233</v>
      </c>
    </row>
    <row r="254" spans="1:7" x14ac:dyDescent="0.25">
      <c r="A254" s="70" t="s">
        <v>35</v>
      </c>
      <c r="B254" s="923" t="s">
        <v>2450</v>
      </c>
      <c r="C254" s="923" t="s">
        <v>9</v>
      </c>
      <c r="D254" s="923" t="s">
        <v>844</v>
      </c>
      <c r="E254" s="923" t="s">
        <v>2232</v>
      </c>
      <c r="F254" s="972" t="s">
        <v>2233</v>
      </c>
    </row>
    <row r="255" spans="1:7" x14ac:dyDescent="0.25">
      <c r="A255" s="70" t="s">
        <v>36</v>
      </c>
      <c r="B255" s="922" t="s">
        <v>847</v>
      </c>
      <c r="C255" s="923" t="s">
        <v>9</v>
      </c>
      <c r="D255" s="922" t="s">
        <v>848</v>
      </c>
      <c r="E255" s="922" t="s">
        <v>742</v>
      </c>
      <c r="F255" s="943" t="s">
        <v>849</v>
      </c>
    </row>
    <row r="256" spans="1:7" x14ac:dyDescent="0.25">
      <c r="A256" s="70" t="s">
        <v>37</v>
      </c>
      <c r="B256" s="922" t="s">
        <v>850</v>
      </c>
      <c r="C256" s="923" t="s">
        <v>9</v>
      </c>
      <c r="D256" s="922" t="s">
        <v>848</v>
      </c>
      <c r="E256" s="922" t="s">
        <v>742</v>
      </c>
      <c r="F256" s="943" t="s">
        <v>849</v>
      </c>
    </row>
    <row r="257" spans="1:6" s="622" customFormat="1" x14ac:dyDescent="0.25">
      <c r="A257" s="441" t="s">
        <v>57</v>
      </c>
      <c r="B257" s="435"/>
      <c r="C257" s="469"/>
      <c r="D257" s="435"/>
      <c r="E257" s="470"/>
      <c r="F257" s="435"/>
    </row>
    <row r="258" spans="1:6" x14ac:dyDescent="0.25">
      <c r="A258" s="70" t="s">
        <v>39</v>
      </c>
      <c r="B258" s="953" t="s">
        <v>2907</v>
      </c>
      <c r="C258" s="953" t="s">
        <v>2886</v>
      </c>
      <c r="D258" s="974" t="s">
        <v>2909</v>
      </c>
      <c r="E258" s="575" t="s">
        <v>2910</v>
      </c>
      <c r="F258" s="610" t="s">
        <v>2911</v>
      </c>
    </row>
    <row r="259" spans="1:6" x14ac:dyDescent="0.25">
      <c r="A259" s="70" t="s">
        <v>38</v>
      </c>
      <c r="B259" s="953" t="s">
        <v>2908</v>
      </c>
      <c r="C259" s="953" t="s">
        <v>2886</v>
      </c>
      <c r="D259" s="974" t="s">
        <v>2909</v>
      </c>
      <c r="E259" s="575" t="s">
        <v>2910</v>
      </c>
      <c r="F259" s="610" t="s">
        <v>2911</v>
      </c>
    </row>
    <row r="260" spans="1:6" s="22" customFormat="1" x14ac:dyDescent="0.25">
      <c r="A260" s="602" t="s">
        <v>40</v>
      </c>
      <c r="B260" s="953" t="s">
        <v>2907</v>
      </c>
      <c r="C260" s="953" t="s">
        <v>2887</v>
      </c>
      <c r="D260" s="974" t="s">
        <v>2909</v>
      </c>
      <c r="E260" s="575" t="s">
        <v>2910</v>
      </c>
      <c r="F260" s="610" t="s">
        <v>2911</v>
      </c>
    </row>
    <row r="261" spans="1:6" s="22" customFormat="1" x14ac:dyDescent="0.25">
      <c r="A261" s="602" t="s">
        <v>41</v>
      </c>
      <c r="B261" s="953" t="s">
        <v>2908</v>
      </c>
      <c r="C261" s="953" t="s">
        <v>2887</v>
      </c>
      <c r="D261" s="974" t="s">
        <v>2909</v>
      </c>
      <c r="E261" s="575" t="s">
        <v>2910</v>
      </c>
      <c r="F261" s="610" t="s">
        <v>2911</v>
      </c>
    </row>
    <row r="262" spans="1:6" s="15" customFormat="1" x14ac:dyDescent="0.25">
      <c r="A262" s="603" t="s">
        <v>2560</v>
      </c>
      <c r="B262" s="572"/>
      <c r="C262" s="56"/>
      <c r="D262" s="14"/>
      <c r="E262" s="14"/>
      <c r="F262" s="14"/>
    </row>
    <row r="263" spans="1:6" x14ac:dyDescent="0.25">
      <c r="A263" s="70" t="s">
        <v>34</v>
      </c>
      <c r="B263" s="1210" t="s">
        <v>3091</v>
      </c>
      <c r="C263" s="1210" t="s">
        <v>53</v>
      </c>
      <c r="D263" s="1210" t="s">
        <v>129</v>
      </c>
      <c r="E263" s="1217" t="s">
        <v>74</v>
      </c>
      <c r="F263" s="1218" t="s">
        <v>130</v>
      </c>
    </row>
    <row r="264" spans="1:6" x14ac:dyDescent="0.25">
      <c r="A264" s="70" t="s">
        <v>35</v>
      </c>
      <c r="B264" s="1210" t="s">
        <v>3092</v>
      </c>
      <c r="C264" s="1210" t="s">
        <v>53</v>
      </c>
      <c r="D264" s="1210" t="s">
        <v>129</v>
      </c>
      <c r="E264" s="1217" t="s">
        <v>74</v>
      </c>
      <c r="F264" s="1218" t="s">
        <v>130</v>
      </c>
    </row>
    <row r="265" spans="1:6" x14ac:dyDescent="0.25">
      <c r="A265" s="70" t="s">
        <v>36</v>
      </c>
      <c r="B265" s="815" t="s">
        <v>2793</v>
      </c>
      <c r="C265" s="814" t="s">
        <v>20</v>
      </c>
      <c r="D265" s="821" t="s">
        <v>267</v>
      </c>
      <c r="E265" s="814" t="s">
        <v>2172</v>
      </c>
      <c r="F265" s="814" t="s">
        <v>2794</v>
      </c>
    </row>
    <row r="266" spans="1:6" x14ac:dyDescent="0.25">
      <c r="A266" s="70" t="s">
        <v>37</v>
      </c>
      <c r="B266" s="815" t="s">
        <v>2795</v>
      </c>
      <c r="C266" s="814" t="s">
        <v>20</v>
      </c>
      <c r="D266" s="822" t="s">
        <v>270</v>
      </c>
      <c r="E266" s="814" t="s">
        <v>2172</v>
      </c>
      <c r="F266" s="823" t="s">
        <v>2794</v>
      </c>
    </row>
    <row r="267" spans="1:6" s="622" customFormat="1" x14ac:dyDescent="0.25">
      <c r="A267" s="441" t="s">
        <v>57</v>
      </c>
      <c r="B267" s="634"/>
      <c r="C267" s="634"/>
      <c r="D267" s="634"/>
      <c r="E267" s="634"/>
      <c r="F267" s="634"/>
    </row>
    <row r="268" spans="1:6" s="22" customFormat="1" x14ac:dyDescent="0.25">
      <c r="A268" s="70" t="s">
        <v>39</v>
      </c>
      <c r="B268" s="922" t="s">
        <v>851</v>
      </c>
      <c r="C268" s="914" t="s">
        <v>9</v>
      </c>
      <c r="D268" s="922" t="s">
        <v>852</v>
      </c>
      <c r="E268" s="922" t="s">
        <v>742</v>
      </c>
      <c r="F268" s="943" t="s">
        <v>853</v>
      </c>
    </row>
    <row r="269" spans="1:6" s="22" customFormat="1" x14ac:dyDescent="0.25">
      <c r="A269" s="70" t="s">
        <v>38</v>
      </c>
      <c r="B269" s="922" t="s">
        <v>854</v>
      </c>
      <c r="C269" s="914" t="s">
        <v>9</v>
      </c>
      <c r="D269" s="922" t="s">
        <v>852</v>
      </c>
      <c r="E269" s="922" t="s">
        <v>742</v>
      </c>
      <c r="F269" s="943" t="s">
        <v>853</v>
      </c>
    </row>
    <row r="270" spans="1:6" s="22" customFormat="1" x14ac:dyDescent="0.25">
      <c r="A270" s="602" t="s">
        <v>40</v>
      </c>
      <c r="B270" s="1147" t="s">
        <v>2008</v>
      </c>
      <c r="C270" s="1147" t="s">
        <v>1988</v>
      </c>
      <c r="D270" s="74"/>
      <c r="E270" s="562"/>
      <c r="F270" s="74"/>
    </row>
    <row r="271" spans="1:6" s="22" customFormat="1" x14ac:dyDescent="0.25">
      <c r="A271" s="602" t="s">
        <v>41</v>
      </c>
      <c r="B271" s="1147" t="s">
        <v>2008</v>
      </c>
      <c r="C271" s="1147" t="s">
        <v>1988</v>
      </c>
      <c r="D271" s="637"/>
      <c r="E271" s="562"/>
      <c r="F271" s="637"/>
    </row>
    <row r="272" spans="1:6" s="15" customFormat="1" x14ac:dyDescent="0.25">
      <c r="A272" s="603" t="s">
        <v>2561</v>
      </c>
      <c r="B272" s="572"/>
      <c r="C272" s="57"/>
      <c r="D272" s="14"/>
      <c r="E272" s="14"/>
      <c r="F272" s="14"/>
    </row>
    <row r="273" spans="1:7" x14ac:dyDescent="0.25">
      <c r="A273" s="70" t="s">
        <v>34</v>
      </c>
      <c r="B273" s="848" t="s">
        <v>2010</v>
      </c>
      <c r="C273" s="849" t="s">
        <v>1896</v>
      </c>
      <c r="D273" s="850"/>
      <c r="E273" s="851" t="s">
        <v>1327</v>
      </c>
      <c r="F273" s="5"/>
    </row>
    <row r="274" spans="1:7" x14ac:dyDescent="0.25">
      <c r="A274" s="70" t="s">
        <v>35</v>
      </c>
      <c r="B274" s="848" t="s">
        <v>2010</v>
      </c>
      <c r="C274" s="849" t="s">
        <v>1896</v>
      </c>
      <c r="D274" s="850"/>
      <c r="E274" s="851" t="s">
        <v>1327</v>
      </c>
    </row>
    <row r="275" spans="1:7" x14ac:dyDescent="0.25">
      <c r="A275" s="70" t="s">
        <v>36</v>
      </c>
      <c r="B275" s="849" t="s">
        <v>2009</v>
      </c>
      <c r="C275" s="849" t="s">
        <v>1898</v>
      </c>
      <c r="D275" s="850"/>
      <c r="E275" s="852" t="s">
        <v>1899</v>
      </c>
      <c r="F275" s="32"/>
    </row>
    <row r="276" spans="1:7" x14ac:dyDescent="0.25">
      <c r="A276" s="70" t="s">
        <v>37</v>
      </c>
      <c r="B276" s="849" t="s">
        <v>2009</v>
      </c>
      <c r="C276" s="849" t="s">
        <v>1898</v>
      </c>
      <c r="D276" s="850"/>
      <c r="E276" s="852" t="s">
        <v>1899</v>
      </c>
      <c r="F276" s="32"/>
    </row>
    <row r="277" spans="1:7" s="622" customFormat="1" x14ac:dyDescent="0.25">
      <c r="A277" s="441" t="s">
        <v>57</v>
      </c>
      <c r="B277" s="435"/>
      <c r="C277" s="472"/>
      <c r="D277" s="435"/>
      <c r="E277" s="470"/>
      <c r="F277" s="473"/>
    </row>
    <row r="278" spans="1:7" x14ac:dyDescent="0.25">
      <c r="A278" s="70" t="s">
        <v>39</v>
      </c>
      <c r="B278" s="1213" t="s">
        <v>3094</v>
      </c>
      <c r="C278" s="1213" t="s">
        <v>53</v>
      </c>
      <c r="D278" s="1226" t="s">
        <v>3093</v>
      </c>
      <c r="E278" s="1225" t="s">
        <v>74</v>
      </c>
      <c r="F278" s="1213" t="s">
        <v>134</v>
      </c>
    </row>
    <row r="279" spans="1:7" x14ac:dyDescent="0.25">
      <c r="A279" s="70" t="s">
        <v>38</v>
      </c>
      <c r="B279" s="1213" t="s">
        <v>3095</v>
      </c>
      <c r="C279" s="1213" t="s">
        <v>53</v>
      </c>
      <c r="D279" s="1226" t="s">
        <v>3093</v>
      </c>
      <c r="E279" s="1225" t="s">
        <v>74</v>
      </c>
      <c r="F279" s="1213" t="s">
        <v>134</v>
      </c>
      <c r="G279" s="1208"/>
    </row>
    <row r="280" spans="1:7" s="22" customFormat="1" x14ac:dyDescent="0.25">
      <c r="A280" s="602" t="s">
        <v>40</v>
      </c>
      <c r="B280" s="1263" t="s">
        <v>1714</v>
      </c>
      <c r="C280" s="1263" t="s">
        <v>0</v>
      </c>
      <c r="D280" s="1279" t="s">
        <v>1712</v>
      </c>
      <c r="E280" s="1280" t="s">
        <v>3139</v>
      </c>
      <c r="F280" s="1263" t="s">
        <v>1713</v>
      </c>
    </row>
    <row r="281" spans="1:7" s="22" customFormat="1" x14ac:dyDescent="0.25">
      <c r="A281" s="602" t="s">
        <v>41</v>
      </c>
      <c r="B281" s="21"/>
      <c r="C281" s="74" t="s">
        <v>1991</v>
      </c>
      <c r="D281" s="580"/>
      <c r="E281" s="43"/>
      <c r="F281" s="21"/>
    </row>
    <row r="282" spans="1:7" s="15" customFormat="1" x14ac:dyDescent="0.25">
      <c r="A282" s="603" t="s">
        <v>2562</v>
      </c>
      <c r="B282" s="572"/>
      <c r="C282" s="56"/>
      <c r="D282" s="14"/>
      <c r="E282" s="14"/>
      <c r="F282" s="14"/>
    </row>
    <row r="283" spans="1:7" x14ac:dyDescent="0.25">
      <c r="A283" s="651" t="s">
        <v>34</v>
      </c>
      <c r="B283" s="1391" t="s">
        <v>1930</v>
      </c>
      <c r="C283" s="1391" t="s">
        <v>56</v>
      </c>
      <c r="D283" s="1392" t="s">
        <v>1821</v>
      </c>
      <c r="E283" s="1391" t="s">
        <v>1809</v>
      </c>
      <c r="F283" s="1391" t="s">
        <v>1822</v>
      </c>
    </row>
    <row r="284" spans="1:7" x14ac:dyDescent="0.25">
      <c r="A284" s="651" t="s">
        <v>35</v>
      </c>
      <c r="B284" s="1391" t="s">
        <v>1931</v>
      </c>
      <c r="C284" s="1391" t="s">
        <v>56</v>
      </c>
      <c r="D284" s="1393" t="s">
        <v>1823</v>
      </c>
      <c r="E284" s="1391" t="s">
        <v>1809</v>
      </c>
      <c r="F284" s="1391" t="s">
        <v>1824</v>
      </c>
    </row>
    <row r="285" spans="1:7" x14ac:dyDescent="0.25">
      <c r="A285" s="70" t="s">
        <v>36</v>
      </c>
      <c r="B285" s="1379" t="s">
        <v>1920</v>
      </c>
      <c r="C285" s="1379" t="s">
        <v>55</v>
      </c>
      <c r="D285" s="1379" t="s">
        <v>1795</v>
      </c>
      <c r="E285" s="1380" t="s">
        <v>1787</v>
      </c>
      <c r="F285" s="1381" t="s">
        <v>1796</v>
      </c>
    </row>
    <row r="286" spans="1:7" x14ac:dyDescent="0.25">
      <c r="A286" s="70" t="s">
        <v>37</v>
      </c>
      <c r="B286" s="1379" t="s">
        <v>1921</v>
      </c>
      <c r="C286" s="1379" t="s">
        <v>55</v>
      </c>
      <c r="D286" s="1379" t="s">
        <v>1795</v>
      </c>
      <c r="E286" s="1380" t="s">
        <v>1787</v>
      </c>
      <c r="F286" s="1381" t="s">
        <v>1796</v>
      </c>
    </row>
    <row r="287" spans="1:7" s="622" customFormat="1" x14ac:dyDescent="0.25">
      <c r="A287" s="441" t="s">
        <v>57</v>
      </c>
      <c r="B287" s="435"/>
      <c r="C287" s="472"/>
      <c r="D287" s="435"/>
      <c r="E287" s="470"/>
      <c r="F287" s="473"/>
    </row>
    <row r="288" spans="1:7" s="22" customFormat="1" x14ac:dyDescent="0.25">
      <c r="A288" s="651" t="s">
        <v>39</v>
      </c>
      <c r="B288" s="888" t="s">
        <v>2429</v>
      </c>
      <c r="C288" s="909" t="s">
        <v>49</v>
      </c>
      <c r="D288" s="888" t="s">
        <v>1055</v>
      </c>
      <c r="E288" s="891" t="s">
        <v>1980</v>
      </c>
      <c r="F288" s="890" t="s">
        <v>1056</v>
      </c>
      <c r="G288" s="910"/>
    </row>
    <row r="289" spans="1:7" s="22" customFormat="1" x14ac:dyDescent="0.25">
      <c r="A289" s="651" t="s">
        <v>38</v>
      </c>
      <c r="B289" s="888" t="s">
        <v>2430</v>
      </c>
      <c r="C289" s="909" t="s">
        <v>49</v>
      </c>
      <c r="D289" s="888" t="s">
        <v>1055</v>
      </c>
      <c r="E289" s="891" t="s">
        <v>1980</v>
      </c>
      <c r="F289" s="890" t="s">
        <v>1056</v>
      </c>
      <c r="G289" s="910"/>
    </row>
    <row r="290" spans="1:7" s="22" customFormat="1" x14ac:dyDescent="0.25">
      <c r="A290" s="602" t="s">
        <v>40</v>
      </c>
      <c r="B290" s="1147" t="s">
        <v>2007</v>
      </c>
      <c r="C290" s="1147" t="s">
        <v>1986</v>
      </c>
      <c r="D290" s="32"/>
      <c r="E290" s="32"/>
      <c r="F290" s="32"/>
    </row>
    <row r="291" spans="1:7" s="22" customFormat="1" x14ac:dyDescent="0.25">
      <c r="A291" s="602" t="s">
        <v>41</v>
      </c>
      <c r="B291" s="1147" t="s">
        <v>2007</v>
      </c>
      <c r="C291" s="1147" t="s">
        <v>1986</v>
      </c>
      <c r="D291" s="32"/>
      <c r="E291" s="32"/>
      <c r="F291" s="32"/>
    </row>
    <row r="292" spans="1:7" s="2" customFormat="1" x14ac:dyDescent="0.25">
      <c r="A292" s="60" t="s">
        <v>18</v>
      </c>
      <c r="B292" s="59"/>
      <c r="C292" s="55"/>
      <c r="D292" s="59"/>
      <c r="E292" s="59"/>
      <c r="F292" s="59"/>
    </row>
    <row r="293" spans="1:7" s="13" customFormat="1" x14ac:dyDescent="0.25">
      <c r="A293" s="638" t="s">
        <v>3</v>
      </c>
      <c r="B293" s="11" t="s">
        <v>6</v>
      </c>
      <c r="C293" s="621" t="s">
        <v>7</v>
      </c>
      <c r="D293" s="11" t="s">
        <v>8</v>
      </c>
      <c r="E293" s="12" t="s">
        <v>4</v>
      </c>
      <c r="F293" s="11" t="s">
        <v>11</v>
      </c>
    </row>
    <row r="294" spans="1:7" s="15" customFormat="1" x14ac:dyDescent="0.25">
      <c r="A294" s="572" t="s">
        <v>2563</v>
      </c>
      <c r="B294" s="37"/>
      <c r="C294" s="37"/>
      <c r="D294" s="37"/>
      <c r="E294" s="37"/>
    </row>
    <row r="295" spans="1:7" x14ac:dyDescent="0.25">
      <c r="A295" s="643" t="s">
        <v>34</v>
      </c>
      <c r="B295" s="1141" t="s">
        <v>1096</v>
      </c>
      <c r="C295" s="1141" t="s">
        <v>50</v>
      </c>
      <c r="D295" s="1141" t="s">
        <v>2242</v>
      </c>
      <c r="E295" s="1160" t="s">
        <v>2236</v>
      </c>
      <c r="F295" s="1129" t="s">
        <v>2243</v>
      </c>
    </row>
    <row r="296" spans="1:7" s="8" customFormat="1" x14ac:dyDescent="0.25">
      <c r="A296" s="651" t="s">
        <v>35</v>
      </c>
      <c r="B296" s="1161" t="s">
        <v>1099</v>
      </c>
      <c r="C296" s="1135" t="s">
        <v>50</v>
      </c>
      <c r="D296" s="1137" t="s">
        <v>2244</v>
      </c>
      <c r="E296" s="1136" t="s">
        <v>2236</v>
      </c>
      <c r="F296" s="1137" t="s">
        <v>2245</v>
      </c>
    </row>
    <row r="297" spans="1:7" x14ac:dyDescent="0.25">
      <c r="A297" s="70" t="s">
        <v>36</v>
      </c>
      <c r="B297" s="1244" t="s">
        <v>1717</v>
      </c>
      <c r="C297" s="1274" t="s">
        <v>0</v>
      </c>
      <c r="D297" s="1244" t="s">
        <v>1715</v>
      </c>
      <c r="E297" s="1244" t="s">
        <v>3139</v>
      </c>
      <c r="F297" s="1281" t="s">
        <v>1716</v>
      </c>
    </row>
    <row r="298" spans="1:7" x14ac:dyDescent="0.25">
      <c r="A298" s="70" t="s">
        <v>37</v>
      </c>
      <c r="B298" s="1244" t="s">
        <v>2005</v>
      </c>
      <c r="C298" s="1274" t="s">
        <v>0</v>
      </c>
      <c r="D298" s="1244" t="s">
        <v>1715</v>
      </c>
      <c r="E298" s="1244" t="s">
        <v>3139</v>
      </c>
      <c r="F298" s="1281" t="s">
        <v>1716</v>
      </c>
    </row>
    <row r="299" spans="1:7" s="622" customFormat="1" x14ac:dyDescent="0.25">
      <c r="A299" s="441" t="s">
        <v>57</v>
      </c>
      <c r="B299" s="435"/>
      <c r="C299" s="472"/>
      <c r="D299" s="634"/>
      <c r="E299" s="470"/>
      <c r="F299" s="473"/>
    </row>
    <row r="300" spans="1:7" x14ac:dyDescent="0.25">
      <c r="A300" s="70" t="s">
        <v>39</v>
      </c>
      <c r="B300" s="32"/>
      <c r="C300" s="32" t="s">
        <v>1991</v>
      </c>
      <c r="D300" s="21"/>
      <c r="E300" s="38"/>
      <c r="F300" s="32"/>
    </row>
    <row r="301" spans="1:7" x14ac:dyDescent="0.25">
      <c r="A301" s="70" t="s">
        <v>38</v>
      </c>
      <c r="B301" s="32"/>
      <c r="C301" s="32" t="s">
        <v>1991</v>
      </c>
      <c r="D301" s="21"/>
      <c r="E301" s="38"/>
      <c r="F301" s="32"/>
    </row>
    <row r="302" spans="1:7" s="22" customFormat="1" x14ac:dyDescent="0.25">
      <c r="A302" s="602" t="s">
        <v>40</v>
      </c>
      <c r="B302" s="21"/>
      <c r="C302" s="32" t="s">
        <v>1991</v>
      </c>
      <c r="D302" s="21"/>
      <c r="E302" s="43"/>
      <c r="F302" s="580"/>
    </row>
    <row r="303" spans="1:7" s="22" customFormat="1" x14ac:dyDescent="0.25">
      <c r="A303" s="602" t="s">
        <v>41</v>
      </c>
      <c r="B303" s="21"/>
      <c r="C303" s="32" t="s">
        <v>1991</v>
      </c>
      <c r="D303" s="21"/>
      <c r="E303" s="43"/>
      <c r="F303" s="580"/>
    </row>
    <row r="304" spans="1:7" s="15" customFormat="1" x14ac:dyDescent="0.25">
      <c r="A304" s="603" t="s">
        <v>2564</v>
      </c>
      <c r="B304" s="597"/>
      <c r="C304" s="663"/>
      <c r="D304" s="76"/>
      <c r="E304" s="76"/>
      <c r="F304" s="76"/>
    </row>
    <row r="305" spans="1:7" x14ac:dyDescent="0.25">
      <c r="A305" s="70" t="s">
        <v>34</v>
      </c>
      <c r="B305" s="1379" t="s">
        <v>1922</v>
      </c>
      <c r="C305" s="1379" t="s">
        <v>55</v>
      </c>
      <c r="D305" s="1379" t="s">
        <v>1797</v>
      </c>
      <c r="E305" s="1380" t="s">
        <v>1787</v>
      </c>
      <c r="F305" s="1381" t="s">
        <v>1798</v>
      </c>
    </row>
    <row r="306" spans="1:7" s="8" customFormat="1" x14ac:dyDescent="0.25">
      <c r="A306" s="651" t="s">
        <v>35</v>
      </c>
      <c r="B306" s="1382" t="s">
        <v>1923</v>
      </c>
      <c r="C306" s="1382" t="s">
        <v>55</v>
      </c>
      <c r="D306" s="1382" t="s">
        <v>1797</v>
      </c>
      <c r="E306" s="1383" t="s">
        <v>1787</v>
      </c>
      <c r="F306" s="1381" t="s">
        <v>1798</v>
      </c>
    </row>
    <row r="307" spans="1:7" x14ac:dyDescent="0.25">
      <c r="A307" s="70" t="s">
        <v>36</v>
      </c>
      <c r="B307" s="1204" t="s">
        <v>3097</v>
      </c>
      <c r="C307" s="1204" t="s">
        <v>53</v>
      </c>
      <c r="D307" s="1204" t="s">
        <v>3096</v>
      </c>
      <c r="E307" s="1205" t="s">
        <v>74</v>
      </c>
      <c r="F307" s="72" t="s">
        <v>134</v>
      </c>
    </row>
    <row r="308" spans="1:7" x14ac:dyDescent="0.25">
      <c r="A308" s="70" t="s">
        <v>37</v>
      </c>
      <c r="B308" s="1204" t="s">
        <v>3098</v>
      </c>
      <c r="C308" s="1204" t="s">
        <v>53</v>
      </c>
      <c r="D308" s="1204" t="s">
        <v>3096</v>
      </c>
      <c r="E308" s="1205" t="s">
        <v>74</v>
      </c>
      <c r="F308" s="1213" t="s">
        <v>134</v>
      </c>
    </row>
    <row r="309" spans="1:7" s="622" customFormat="1" x14ac:dyDescent="0.25">
      <c r="A309" s="441" t="s">
        <v>57</v>
      </c>
      <c r="B309" s="435"/>
      <c r="C309" s="635"/>
      <c r="D309" s="634"/>
      <c r="E309" s="470"/>
      <c r="F309" s="473"/>
    </row>
    <row r="310" spans="1:7" x14ac:dyDescent="0.25">
      <c r="A310" s="70" t="s">
        <v>39</v>
      </c>
      <c r="B310" s="32"/>
      <c r="C310" s="542" t="s">
        <v>1991</v>
      </c>
      <c r="D310" s="32"/>
      <c r="E310" s="32"/>
      <c r="F310" s="609"/>
    </row>
    <row r="311" spans="1:7" x14ac:dyDescent="0.25">
      <c r="A311" s="70" t="s">
        <v>38</v>
      </c>
      <c r="B311" s="32"/>
      <c r="C311" s="542" t="s">
        <v>1991</v>
      </c>
      <c r="D311" s="32"/>
      <c r="E311" s="32"/>
      <c r="F311" s="609"/>
    </row>
    <row r="312" spans="1:7" s="22" customFormat="1" x14ac:dyDescent="0.25">
      <c r="A312" s="602" t="s">
        <v>40</v>
      </c>
      <c r="B312" s="1147" t="s">
        <v>2008</v>
      </c>
      <c r="C312" s="1147" t="s">
        <v>1988</v>
      </c>
      <c r="D312" s="67"/>
      <c r="E312" s="562"/>
      <c r="F312" s="75"/>
    </row>
    <row r="313" spans="1:7" s="22" customFormat="1" x14ac:dyDescent="0.25">
      <c r="A313" s="602" t="s">
        <v>41</v>
      </c>
      <c r="B313" s="1147" t="s">
        <v>2008</v>
      </c>
      <c r="C313" s="1147" t="s">
        <v>1988</v>
      </c>
      <c r="D313" s="67"/>
      <c r="E313" s="562"/>
      <c r="F313" s="75"/>
    </row>
    <row r="314" spans="1:7" s="15" customFormat="1" x14ac:dyDescent="0.25">
      <c r="A314" s="603" t="s">
        <v>2565</v>
      </c>
      <c r="B314" s="572"/>
      <c r="C314" s="57"/>
      <c r="D314" s="14"/>
      <c r="E314" s="14"/>
      <c r="F314" s="14"/>
    </row>
    <row r="315" spans="1:7" x14ac:dyDescent="0.25">
      <c r="A315" s="70" t="s">
        <v>34</v>
      </c>
      <c r="B315" s="745" t="s">
        <v>3132</v>
      </c>
      <c r="C315" s="828" t="s">
        <v>3134</v>
      </c>
      <c r="D315" s="1282" t="s">
        <v>3136</v>
      </c>
      <c r="E315" s="829" t="s">
        <v>3138</v>
      </c>
      <c r="F315" s="745" t="s">
        <v>2796</v>
      </c>
      <c r="G315" s="779"/>
    </row>
    <row r="316" spans="1:7" x14ac:dyDescent="0.25">
      <c r="A316" s="70" t="s">
        <v>35</v>
      </c>
      <c r="B316" s="745" t="s">
        <v>3133</v>
      </c>
      <c r="C316" s="828" t="s">
        <v>3134</v>
      </c>
      <c r="D316" s="1282" t="s">
        <v>3137</v>
      </c>
      <c r="E316" s="829" t="s">
        <v>3138</v>
      </c>
      <c r="F316" s="745" t="s">
        <v>2796</v>
      </c>
      <c r="G316" s="779"/>
    </row>
    <row r="317" spans="1:7" x14ac:dyDescent="0.25">
      <c r="A317" s="70" t="s">
        <v>36</v>
      </c>
      <c r="B317" s="745" t="s">
        <v>3132</v>
      </c>
      <c r="C317" s="745" t="s">
        <v>3135</v>
      </c>
      <c r="D317" s="1283" t="s">
        <v>3136</v>
      </c>
      <c r="E317" s="829" t="s">
        <v>3138</v>
      </c>
      <c r="F317" s="745" t="s">
        <v>2796</v>
      </c>
    </row>
    <row r="318" spans="1:7" x14ac:dyDescent="0.25">
      <c r="A318" s="70" t="s">
        <v>37</v>
      </c>
      <c r="B318" s="745" t="s">
        <v>3133</v>
      </c>
      <c r="C318" s="745" t="s">
        <v>3135</v>
      </c>
      <c r="D318" s="1283" t="s">
        <v>3137</v>
      </c>
      <c r="E318" s="829" t="s">
        <v>3138</v>
      </c>
      <c r="F318" s="745" t="s">
        <v>2796</v>
      </c>
    </row>
    <row r="319" spans="1:7" s="622" customFormat="1" x14ac:dyDescent="0.25">
      <c r="A319" s="441" t="s">
        <v>57</v>
      </c>
      <c r="B319" s="435"/>
      <c r="C319" s="472"/>
      <c r="D319" s="470"/>
      <c r="E319" s="626"/>
      <c r="F319" s="470"/>
    </row>
    <row r="320" spans="1:7" s="22" customFormat="1" x14ac:dyDescent="0.25">
      <c r="A320" s="70" t="s">
        <v>39</v>
      </c>
      <c r="B320" s="1134" t="s">
        <v>1102</v>
      </c>
      <c r="C320" s="1137" t="s">
        <v>50</v>
      </c>
      <c r="D320" s="1134" t="s">
        <v>2246</v>
      </c>
      <c r="E320" s="1165" t="s">
        <v>2236</v>
      </c>
      <c r="F320" s="1166" t="s">
        <v>2247</v>
      </c>
      <c r="G320" s="1128"/>
    </row>
    <row r="321" spans="1:6" s="22" customFormat="1" x14ac:dyDescent="0.25">
      <c r="A321" s="70" t="s">
        <v>38</v>
      </c>
      <c r="B321" s="824" t="s">
        <v>2325</v>
      </c>
      <c r="C321" s="825" t="s">
        <v>2003</v>
      </c>
      <c r="D321" s="824" t="s">
        <v>487</v>
      </c>
      <c r="E321" s="826" t="s">
        <v>431</v>
      </c>
      <c r="F321" s="827" t="s">
        <v>488</v>
      </c>
    </row>
    <row r="322" spans="1:6" s="22" customFormat="1" x14ac:dyDescent="0.25">
      <c r="A322" s="602" t="s">
        <v>40</v>
      </c>
      <c r="B322" s="824" t="s">
        <v>2325</v>
      </c>
      <c r="C322" s="825" t="s">
        <v>2002</v>
      </c>
      <c r="D322" s="824" t="s">
        <v>487</v>
      </c>
      <c r="E322" s="826" t="s">
        <v>431</v>
      </c>
      <c r="F322" s="827" t="s">
        <v>488</v>
      </c>
    </row>
    <row r="323" spans="1:6" s="22" customFormat="1" x14ac:dyDescent="0.25">
      <c r="A323" s="602" t="s">
        <v>41</v>
      </c>
      <c r="B323" s="1395"/>
      <c r="C323" s="673" t="s">
        <v>1991</v>
      </c>
      <c r="D323" s="1395"/>
      <c r="E323" s="581"/>
      <c r="F323" s="582"/>
    </row>
    <row r="324" spans="1:6" s="15" customFormat="1" x14ac:dyDescent="0.25">
      <c r="A324" s="603" t="s">
        <v>2566</v>
      </c>
      <c r="B324" s="37"/>
      <c r="C324" s="639"/>
      <c r="D324" s="37"/>
      <c r="E324" s="37"/>
      <c r="F324" s="37"/>
    </row>
    <row r="325" spans="1:6" x14ac:dyDescent="0.25">
      <c r="A325" s="70" t="s">
        <v>34</v>
      </c>
      <c r="B325" s="848" t="s">
        <v>2010</v>
      </c>
      <c r="C325" s="849" t="s">
        <v>1896</v>
      </c>
      <c r="D325" s="850"/>
      <c r="E325" s="851" t="s">
        <v>1327</v>
      </c>
      <c r="F325" s="5"/>
    </row>
    <row r="326" spans="1:6" x14ac:dyDescent="0.25">
      <c r="A326" s="70" t="s">
        <v>35</v>
      </c>
      <c r="B326" s="848" t="s">
        <v>2010</v>
      </c>
      <c r="C326" s="849" t="s">
        <v>1896</v>
      </c>
      <c r="D326" s="850"/>
      <c r="E326" s="851" t="s">
        <v>1327</v>
      </c>
    </row>
    <row r="327" spans="1:6" x14ac:dyDescent="0.25">
      <c r="A327" s="70" t="s">
        <v>36</v>
      </c>
      <c r="B327" s="849" t="s">
        <v>2009</v>
      </c>
      <c r="C327" s="849" t="s">
        <v>1898</v>
      </c>
      <c r="D327" s="850"/>
      <c r="E327" s="852" t="s">
        <v>1899</v>
      </c>
      <c r="F327" s="32"/>
    </row>
    <row r="328" spans="1:6" x14ac:dyDescent="0.25">
      <c r="A328" s="70" t="s">
        <v>37</v>
      </c>
      <c r="B328" s="849" t="s">
        <v>2009</v>
      </c>
      <c r="C328" s="849" t="s">
        <v>1898</v>
      </c>
      <c r="D328" s="850"/>
      <c r="E328" s="852" t="s">
        <v>1899</v>
      </c>
      <c r="F328" s="32"/>
    </row>
    <row r="329" spans="1:6" s="622" customFormat="1" x14ac:dyDescent="0.25">
      <c r="A329" s="441" t="s">
        <v>57</v>
      </c>
      <c r="B329" s="435"/>
      <c r="C329" s="472"/>
      <c r="D329" s="640"/>
      <c r="E329" s="470"/>
      <c r="F329" s="473"/>
    </row>
    <row r="330" spans="1:6" x14ac:dyDescent="0.25">
      <c r="A330" s="70" t="s">
        <v>39</v>
      </c>
      <c r="B330" s="1138" t="s">
        <v>2248</v>
      </c>
      <c r="C330" s="1138" t="s">
        <v>50</v>
      </c>
      <c r="D330" s="1163" t="s">
        <v>1097</v>
      </c>
      <c r="E330" s="1138" t="s">
        <v>2236</v>
      </c>
      <c r="F330" s="1164" t="s">
        <v>1098</v>
      </c>
    </row>
    <row r="331" spans="1:6" x14ac:dyDescent="0.25">
      <c r="A331" s="70" t="s">
        <v>38</v>
      </c>
      <c r="B331" s="1138" t="s">
        <v>2249</v>
      </c>
      <c r="C331" s="1138" t="s">
        <v>50</v>
      </c>
      <c r="D331" s="1163" t="s">
        <v>1100</v>
      </c>
      <c r="E331" s="1138" t="s">
        <v>2236</v>
      </c>
      <c r="F331" s="1164" t="s">
        <v>1101</v>
      </c>
    </row>
    <row r="332" spans="1:6" x14ac:dyDescent="0.25">
      <c r="A332" s="70" t="s">
        <v>40</v>
      </c>
      <c r="B332" s="1147" t="s">
        <v>2007</v>
      </c>
      <c r="C332" s="1147" t="s">
        <v>1986</v>
      </c>
      <c r="D332" s="32"/>
      <c r="E332" s="32"/>
      <c r="F332" s="32"/>
    </row>
    <row r="333" spans="1:6" x14ac:dyDescent="0.25">
      <c r="A333" s="70" t="s">
        <v>41</v>
      </c>
      <c r="B333" s="1147" t="s">
        <v>2007</v>
      </c>
      <c r="C333" s="1147" t="s">
        <v>1986</v>
      </c>
      <c r="D333" s="32"/>
      <c r="E333" s="32"/>
      <c r="F333" s="32"/>
    </row>
    <row r="334" spans="1:6" s="15" customFormat="1" x14ac:dyDescent="0.25">
      <c r="A334" s="603" t="s">
        <v>2567</v>
      </c>
      <c r="B334" s="572"/>
      <c r="C334" s="57"/>
      <c r="D334" s="14"/>
      <c r="E334" s="14"/>
      <c r="F334" s="14"/>
    </row>
    <row r="335" spans="1:6" x14ac:dyDescent="0.25">
      <c r="A335" s="70" t="s">
        <v>34</v>
      </c>
      <c r="B335" s="664"/>
      <c r="C335" s="662" t="s">
        <v>1991</v>
      </c>
      <c r="D335" s="662"/>
      <c r="E335" s="665"/>
      <c r="F335" s="666"/>
    </row>
    <row r="336" spans="1:6" x14ac:dyDescent="0.25">
      <c r="A336" s="70" t="s">
        <v>35</v>
      </c>
      <c r="B336" s="32"/>
      <c r="C336" s="32" t="s">
        <v>1991</v>
      </c>
      <c r="D336" s="32"/>
      <c r="E336" s="546"/>
      <c r="F336" s="546"/>
    </row>
    <row r="337" spans="1:10" x14ac:dyDescent="0.25">
      <c r="A337" s="70" t="s">
        <v>36</v>
      </c>
      <c r="B337" s="32"/>
      <c r="C337" s="32" t="s">
        <v>1991</v>
      </c>
      <c r="D337" s="32"/>
      <c r="E337" s="546"/>
      <c r="F337" s="546"/>
    </row>
    <row r="338" spans="1:10" x14ac:dyDescent="0.25">
      <c r="A338" s="70" t="s">
        <v>37</v>
      </c>
      <c r="B338" s="32"/>
      <c r="C338" s="32" t="s">
        <v>1991</v>
      </c>
      <c r="D338" s="32"/>
      <c r="E338" s="546"/>
      <c r="F338" s="546"/>
    </row>
    <row r="339" spans="1:10" s="622" customFormat="1" x14ac:dyDescent="0.25">
      <c r="A339" s="441" t="s">
        <v>57</v>
      </c>
      <c r="B339" s="635"/>
      <c r="C339" s="636"/>
      <c r="D339" s="635"/>
      <c r="E339" s="471"/>
      <c r="F339" s="435"/>
    </row>
    <row r="340" spans="1:10" s="22" customFormat="1" x14ac:dyDescent="0.25">
      <c r="A340" s="70" t="s">
        <v>39</v>
      </c>
      <c r="B340" s="36"/>
      <c r="C340" s="36" t="s">
        <v>1991</v>
      </c>
      <c r="D340" s="661"/>
      <c r="E340" s="36"/>
      <c r="F340" s="36"/>
      <c r="G340" s="3"/>
      <c r="H340" s="3"/>
      <c r="I340" s="3"/>
      <c r="J340" s="3"/>
    </row>
    <row r="341" spans="1:10" s="22" customFormat="1" x14ac:dyDescent="0.25">
      <c r="A341" s="70" t="s">
        <v>38</v>
      </c>
      <c r="B341" s="36"/>
      <c r="C341" s="36" t="s">
        <v>1991</v>
      </c>
      <c r="D341" s="36"/>
      <c r="E341" s="36"/>
      <c r="F341" s="36"/>
      <c r="G341" s="3"/>
      <c r="H341" s="3"/>
      <c r="I341" s="3"/>
      <c r="J341" s="3"/>
    </row>
    <row r="342" spans="1:10" s="22" customFormat="1" x14ac:dyDescent="0.25">
      <c r="A342" s="602" t="s">
        <v>40</v>
      </c>
      <c r="B342" s="1148" t="s">
        <v>2006</v>
      </c>
      <c r="C342" s="1162" t="s">
        <v>1990</v>
      </c>
      <c r="D342" s="78"/>
      <c r="E342" s="75"/>
      <c r="F342" s="75"/>
      <c r="G342" s="3"/>
      <c r="H342" s="3"/>
      <c r="I342" s="3"/>
      <c r="J342" s="3"/>
    </row>
    <row r="343" spans="1:10" s="22" customFormat="1" x14ac:dyDescent="0.25">
      <c r="A343" s="602" t="s">
        <v>41</v>
      </c>
      <c r="B343" s="1148" t="s">
        <v>2006</v>
      </c>
      <c r="C343" s="1162" t="s">
        <v>1990</v>
      </c>
      <c r="D343" s="78"/>
      <c r="E343" s="75"/>
      <c r="F343" s="75"/>
      <c r="G343" s="3"/>
      <c r="H343" s="3"/>
      <c r="I343" s="3"/>
      <c r="J343" s="3"/>
    </row>
    <row r="344" spans="1:10" s="2" customFormat="1" x14ac:dyDescent="0.25">
      <c r="A344" s="60" t="s">
        <v>19</v>
      </c>
      <c r="B344" s="59"/>
      <c r="C344" s="55"/>
      <c r="D344" s="59"/>
      <c r="E344" s="59"/>
      <c r="F344" s="59"/>
    </row>
    <row r="345" spans="1:10" s="13" customFormat="1" x14ac:dyDescent="0.25">
      <c r="A345" s="638" t="s">
        <v>3</v>
      </c>
      <c r="B345" s="11" t="s">
        <v>6</v>
      </c>
      <c r="C345" s="621" t="s">
        <v>7</v>
      </c>
      <c r="D345" s="11" t="s">
        <v>8</v>
      </c>
      <c r="E345" s="12" t="s">
        <v>4</v>
      </c>
      <c r="F345" s="11" t="s">
        <v>11</v>
      </c>
    </row>
    <row r="346" spans="1:10" s="15" customFormat="1" x14ac:dyDescent="0.25">
      <c r="A346" s="603" t="s">
        <v>2568</v>
      </c>
      <c r="B346" s="572"/>
      <c r="C346" s="56"/>
      <c r="D346" s="14"/>
      <c r="E346" s="14"/>
      <c r="F346" s="14"/>
    </row>
    <row r="347" spans="1:10" x14ac:dyDescent="0.25">
      <c r="A347" s="70" t="s">
        <v>34</v>
      </c>
      <c r="B347" s="32"/>
      <c r="C347" s="32" t="s">
        <v>1991</v>
      </c>
      <c r="D347" s="32"/>
      <c r="E347" s="63"/>
      <c r="F347" s="25"/>
    </row>
    <row r="348" spans="1:10" x14ac:dyDescent="0.25">
      <c r="A348" s="70" t="s">
        <v>35</v>
      </c>
      <c r="B348" s="32"/>
      <c r="C348" s="32" t="s">
        <v>1991</v>
      </c>
      <c r="D348" s="32"/>
      <c r="E348" s="63"/>
      <c r="F348" s="25"/>
    </row>
    <row r="349" spans="1:10" x14ac:dyDescent="0.25">
      <c r="A349" s="70" t="s">
        <v>36</v>
      </c>
      <c r="B349" s="32"/>
      <c r="C349" s="542" t="s">
        <v>1991</v>
      </c>
      <c r="D349" s="32"/>
      <c r="E349" s="32"/>
      <c r="F349" s="609"/>
    </row>
    <row r="350" spans="1:10" x14ac:dyDescent="0.25">
      <c r="A350" s="70" t="s">
        <v>37</v>
      </c>
      <c r="B350" s="32"/>
      <c r="C350" s="542" t="s">
        <v>1991</v>
      </c>
      <c r="D350" s="32"/>
      <c r="E350" s="32"/>
      <c r="F350" s="609"/>
    </row>
    <row r="351" spans="1:10" s="622" customFormat="1" x14ac:dyDescent="0.25">
      <c r="A351" s="441" t="s">
        <v>57</v>
      </c>
      <c r="B351" s="635"/>
      <c r="C351" s="636"/>
      <c r="D351" s="635"/>
      <c r="E351" s="470"/>
      <c r="F351" s="435"/>
    </row>
    <row r="352" spans="1:10" s="8" customFormat="1" x14ac:dyDescent="0.25">
      <c r="A352" s="651" t="s">
        <v>39</v>
      </c>
      <c r="B352" s="673"/>
      <c r="C352" s="671" t="s">
        <v>1991</v>
      </c>
      <c r="D352" s="543"/>
      <c r="E352" s="672"/>
      <c r="F352" s="543"/>
    </row>
    <row r="353" spans="1:7" x14ac:dyDescent="0.25">
      <c r="A353" s="70" t="s">
        <v>38</v>
      </c>
      <c r="B353" s="664"/>
      <c r="C353" s="662" t="s">
        <v>1991</v>
      </c>
      <c r="D353" s="662"/>
      <c r="E353" s="665"/>
      <c r="F353" s="666"/>
    </row>
    <row r="354" spans="1:7" s="22" customFormat="1" x14ac:dyDescent="0.25">
      <c r="A354" s="602" t="s">
        <v>40</v>
      </c>
      <c r="B354" s="664"/>
      <c r="C354" s="662" t="s">
        <v>1991</v>
      </c>
      <c r="D354" s="662"/>
      <c r="E354" s="665"/>
      <c r="F354" s="666"/>
    </row>
    <row r="355" spans="1:7" s="22" customFormat="1" x14ac:dyDescent="0.25">
      <c r="A355" s="602" t="s">
        <v>41</v>
      </c>
      <c r="B355" s="664"/>
      <c r="C355" s="662" t="s">
        <v>1991</v>
      </c>
      <c r="D355" s="662"/>
      <c r="E355" s="665"/>
      <c r="F355" s="666"/>
    </row>
    <row r="356" spans="1:7" s="15" customFormat="1" x14ac:dyDescent="0.25">
      <c r="A356" s="603" t="s">
        <v>2569</v>
      </c>
      <c r="B356" s="572"/>
      <c r="C356" s="56"/>
      <c r="D356" s="14"/>
      <c r="E356" s="14"/>
      <c r="F356" s="14"/>
    </row>
    <row r="357" spans="1:7" x14ac:dyDescent="0.25">
      <c r="A357" s="70" t="s">
        <v>34</v>
      </c>
      <c r="B357" s="16"/>
      <c r="C357" s="16" t="s">
        <v>1991</v>
      </c>
      <c r="D357" s="16"/>
      <c r="E357" s="713"/>
      <c r="F357" s="72"/>
      <c r="G357" s="22"/>
    </row>
    <row r="358" spans="1:7" x14ac:dyDescent="0.25">
      <c r="A358" s="70" t="s">
        <v>35</v>
      </c>
      <c r="B358" s="16"/>
      <c r="C358" s="16" t="s">
        <v>1991</v>
      </c>
      <c r="D358" s="16"/>
      <c r="E358" s="713"/>
      <c r="F358" s="72"/>
      <c r="G358" s="22"/>
    </row>
    <row r="359" spans="1:7" x14ac:dyDescent="0.25">
      <c r="A359" s="70" t="s">
        <v>36</v>
      </c>
      <c r="B359" s="32"/>
      <c r="C359" s="32" t="s">
        <v>1991</v>
      </c>
      <c r="D359" s="32"/>
      <c r="E359" s="546"/>
      <c r="F359" s="546"/>
    </row>
    <row r="360" spans="1:7" x14ac:dyDescent="0.25">
      <c r="A360" s="70" t="s">
        <v>37</v>
      </c>
      <c r="B360" s="32"/>
      <c r="C360" s="32" t="s">
        <v>1991</v>
      </c>
      <c r="D360" s="32"/>
      <c r="E360" s="546"/>
      <c r="F360" s="546"/>
    </row>
    <row r="361" spans="1:7" s="622" customFormat="1" x14ac:dyDescent="0.25">
      <c r="A361" s="441" t="s">
        <v>57</v>
      </c>
      <c r="B361" s="634"/>
      <c r="C361" s="634"/>
      <c r="D361" s="634"/>
      <c r="E361" s="634"/>
      <c r="F361" s="634"/>
    </row>
    <row r="362" spans="1:7" s="39" customFormat="1" x14ac:dyDescent="0.25">
      <c r="A362" s="651" t="s">
        <v>39</v>
      </c>
      <c r="B362" s="32"/>
      <c r="C362" s="542" t="s">
        <v>1991</v>
      </c>
      <c r="D362" s="32"/>
      <c r="E362" s="32"/>
      <c r="F362" s="609"/>
    </row>
    <row r="363" spans="1:7" x14ac:dyDescent="0.25">
      <c r="A363" s="70" t="s">
        <v>38</v>
      </c>
      <c r="B363" s="32"/>
      <c r="C363" s="542" t="s">
        <v>1991</v>
      </c>
      <c r="D363" s="32"/>
      <c r="E363" s="32"/>
      <c r="F363" s="609"/>
    </row>
    <row r="364" spans="1:7" s="22" customFormat="1" x14ac:dyDescent="0.25">
      <c r="A364" s="602" t="s">
        <v>40</v>
      </c>
      <c r="B364" s="36"/>
      <c r="C364" s="36" t="s">
        <v>1991</v>
      </c>
      <c r="D364" s="661"/>
      <c r="E364" s="36"/>
      <c r="F364" s="36"/>
    </row>
    <row r="365" spans="1:7" s="22" customFormat="1" x14ac:dyDescent="0.25">
      <c r="A365" s="602" t="s">
        <v>41</v>
      </c>
      <c r="B365" s="36"/>
      <c r="C365" s="36" t="s">
        <v>1991</v>
      </c>
      <c r="D365" s="661"/>
      <c r="E365" s="36"/>
      <c r="F365" s="36"/>
    </row>
    <row r="366" spans="1:7" s="15" customFormat="1" x14ac:dyDescent="0.25">
      <c r="A366" s="603" t="s">
        <v>2570</v>
      </c>
      <c r="B366" s="572"/>
      <c r="C366" s="57"/>
      <c r="D366" s="14"/>
      <c r="E366" s="14"/>
      <c r="F366" s="14"/>
    </row>
    <row r="367" spans="1:7" x14ac:dyDescent="0.25">
      <c r="A367" s="70" t="s">
        <v>34</v>
      </c>
      <c r="B367" s="72"/>
      <c r="C367" s="32" t="s">
        <v>1991</v>
      </c>
      <c r="D367" s="21"/>
      <c r="E367" s="562"/>
      <c r="F367" s="25"/>
    </row>
    <row r="368" spans="1:7" x14ac:dyDescent="0.25">
      <c r="A368" s="70" t="s">
        <v>35</v>
      </c>
      <c r="B368" s="72"/>
      <c r="C368" s="32" t="s">
        <v>1991</v>
      </c>
      <c r="D368" s="21"/>
      <c r="E368" s="562"/>
      <c r="F368" s="25"/>
    </row>
    <row r="369" spans="1:6" x14ac:dyDescent="0.25">
      <c r="A369" s="70" t="s">
        <v>36</v>
      </c>
      <c r="B369" s="32"/>
      <c r="C369" s="32" t="s">
        <v>1991</v>
      </c>
      <c r="D369" s="21"/>
      <c r="E369" s="38"/>
      <c r="F369" s="25"/>
    </row>
    <row r="370" spans="1:6" x14ac:dyDescent="0.25">
      <c r="A370" s="70" t="s">
        <v>37</v>
      </c>
      <c r="B370" s="32"/>
      <c r="C370" s="32" t="s">
        <v>1991</v>
      </c>
      <c r="D370" s="21"/>
      <c r="E370" s="38"/>
      <c r="F370" s="25"/>
    </row>
    <row r="371" spans="1:6" s="622" customFormat="1" x14ac:dyDescent="0.25">
      <c r="A371" s="441" t="s">
        <v>57</v>
      </c>
      <c r="B371" s="475"/>
      <c r="C371" s="475"/>
      <c r="D371" s="601"/>
      <c r="E371" s="626"/>
      <c r="F371" s="473"/>
    </row>
    <row r="372" spans="1:6" x14ac:dyDescent="0.25">
      <c r="A372" s="70" t="s">
        <v>39</v>
      </c>
      <c r="B372" s="74"/>
      <c r="C372" s="540" t="s">
        <v>1991</v>
      </c>
      <c r="D372" s="74"/>
      <c r="E372" s="77"/>
      <c r="F372" s="74"/>
    </row>
    <row r="373" spans="1:6" x14ac:dyDescent="0.25">
      <c r="A373" s="70" t="s">
        <v>38</v>
      </c>
      <c r="B373" s="74"/>
      <c r="C373" s="540" t="s">
        <v>1991</v>
      </c>
      <c r="D373" s="74"/>
      <c r="E373" s="77"/>
      <c r="F373" s="74"/>
    </row>
    <row r="374" spans="1:6" s="22" customFormat="1" x14ac:dyDescent="0.25">
      <c r="A374" s="602" t="s">
        <v>40</v>
      </c>
      <c r="B374" s="667"/>
      <c r="C374" s="668" t="s">
        <v>1991</v>
      </c>
      <c r="D374" s="669"/>
      <c r="E374" s="670"/>
      <c r="F374" s="667"/>
    </row>
    <row r="375" spans="1:6" s="22" customFormat="1" x14ac:dyDescent="0.25">
      <c r="A375" s="602" t="s">
        <v>41</v>
      </c>
      <c r="B375" s="75"/>
      <c r="C375" s="32" t="s">
        <v>1991</v>
      </c>
      <c r="D375" s="75"/>
      <c r="E375" s="75"/>
      <c r="F375" s="75"/>
    </row>
    <row r="376" spans="1:6" s="15" customFormat="1" x14ac:dyDescent="0.25">
      <c r="A376" s="603" t="s">
        <v>2571</v>
      </c>
      <c r="B376" s="37"/>
      <c r="C376" s="62"/>
      <c r="D376" s="641"/>
      <c r="E376" s="37"/>
      <c r="F376" s="37"/>
    </row>
    <row r="377" spans="1:6" x14ac:dyDescent="0.25">
      <c r="A377" s="70" t="s">
        <v>34</v>
      </c>
      <c r="B377" s="5"/>
      <c r="C377" s="32"/>
      <c r="D377" s="48"/>
      <c r="E377" s="18"/>
      <c r="F377" s="5"/>
    </row>
    <row r="378" spans="1:6" x14ac:dyDescent="0.25">
      <c r="A378" s="70" t="s">
        <v>35</v>
      </c>
      <c r="B378" s="5"/>
      <c r="C378" s="32"/>
      <c r="D378" s="48"/>
      <c r="E378" s="18"/>
    </row>
    <row r="379" spans="1:6" x14ac:dyDescent="0.25">
      <c r="A379" s="70" t="s">
        <v>36</v>
      </c>
      <c r="B379" s="32"/>
      <c r="C379" s="32"/>
      <c r="D379" s="48"/>
      <c r="E379" s="38"/>
      <c r="F379" s="32"/>
    </row>
    <row r="380" spans="1:6" x14ac:dyDescent="0.25">
      <c r="A380" s="70" t="s">
        <v>37</v>
      </c>
      <c r="B380" s="32"/>
      <c r="C380" s="32"/>
      <c r="D380" s="48"/>
      <c r="E380" s="38"/>
      <c r="F380" s="32"/>
    </row>
    <row r="381" spans="1:6" s="622" customFormat="1" x14ac:dyDescent="0.25">
      <c r="A381" s="441" t="s">
        <v>57</v>
      </c>
      <c r="B381" s="475"/>
      <c r="C381" s="475"/>
      <c r="D381" s="601"/>
      <c r="E381" s="626"/>
      <c r="F381" s="473"/>
    </row>
    <row r="382" spans="1:6" x14ac:dyDescent="0.25">
      <c r="A382" s="70" t="s">
        <v>39</v>
      </c>
      <c r="B382" s="74"/>
      <c r="C382" s="540" t="s">
        <v>1991</v>
      </c>
      <c r="D382" s="74"/>
      <c r="E382" s="77"/>
      <c r="F382" s="74"/>
    </row>
    <row r="383" spans="1:6" x14ac:dyDescent="0.25">
      <c r="A383" s="70" t="s">
        <v>38</v>
      </c>
      <c r="B383" s="74"/>
      <c r="C383" s="540" t="s">
        <v>1991</v>
      </c>
      <c r="D383" s="74"/>
      <c r="E383" s="77"/>
      <c r="F383" s="74"/>
    </row>
    <row r="384" spans="1:6" s="22" customFormat="1" x14ac:dyDescent="0.25">
      <c r="A384" s="602" t="s">
        <v>40</v>
      </c>
      <c r="B384" s="667"/>
      <c r="C384" s="668" t="s">
        <v>1991</v>
      </c>
      <c r="D384" s="669"/>
      <c r="E384" s="670"/>
      <c r="F384" s="667"/>
    </row>
    <row r="385" spans="1:6" s="22" customFormat="1" x14ac:dyDescent="0.25">
      <c r="A385" s="602" t="s">
        <v>41</v>
      </c>
      <c r="B385" s="75"/>
      <c r="C385" s="32" t="s">
        <v>1991</v>
      </c>
      <c r="D385" s="75"/>
      <c r="E385" s="75"/>
      <c r="F385" s="75"/>
    </row>
    <row r="386" spans="1:6" s="15" customFormat="1" x14ac:dyDescent="0.25">
      <c r="A386" s="603" t="s">
        <v>2572</v>
      </c>
      <c r="B386" s="37"/>
      <c r="C386" s="62"/>
      <c r="D386" s="641"/>
      <c r="E386" s="37"/>
      <c r="F386" s="37"/>
    </row>
    <row r="387" spans="1:6" x14ac:dyDescent="0.25">
      <c r="A387" s="651" t="s">
        <v>34</v>
      </c>
      <c r="B387" s="32"/>
      <c r="C387" s="32"/>
      <c r="D387" s="32"/>
      <c r="E387" s="33"/>
      <c r="F387" s="5"/>
    </row>
    <row r="388" spans="1:6" ht="20.25" x14ac:dyDescent="0.3">
      <c r="A388" s="1318" t="s">
        <v>35</v>
      </c>
      <c r="B388" s="1620" t="s">
        <v>3160</v>
      </c>
      <c r="C388" s="1621"/>
      <c r="D388" s="32"/>
      <c r="E388" s="33"/>
      <c r="F388" s="5"/>
    </row>
    <row r="389" spans="1:6" x14ac:dyDescent="0.25">
      <c r="A389" s="1318" t="s">
        <v>36</v>
      </c>
      <c r="B389" s="694"/>
      <c r="C389" s="694"/>
      <c r="D389" s="32"/>
      <c r="E389" s="33"/>
      <c r="F389" s="5"/>
    </row>
    <row r="390" spans="1:6" x14ac:dyDescent="0.25">
      <c r="A390" s="1318" t="s">
        <v>37</v>
      </c>
      <c r="B390" s="694"/>
      <c r="C390" s="694"/>
      <c r="D390" s="32"/>
      <c r="E390" s="33"/>
      <c r="F390" s="5"/>
    </row>
    <row r="391" spans="1:6" s="622" customFormat="1" x14ac:dyDescent="0.25">
      <c r="A391" s="1319" t="s">
        <v>57</v>
      </c>
      <c r="B391" s="475"/>
      <c r="C391" s="475"/>
      <c r="D391" s="601"/>
      <c r="E391" s="626"/>
      <c r="F391" s="473"/>
    </row>
    <row r="392" spans="1:6" x14ac:dyDescent="0.25">
      <c r="A392" s="1318" t="s">
        <v>39</v>
      </c>
      <c r="B392" s="694"/>
      <c r="C392" s="694"/>
      <c r="D392" s="642"/>
      <c r="E392" s="562"/>
      <c r="F392" s="25"/>
    </row>
    <row r="393" spans="1:6" x14ac:dyDescent="0.25">
      <c r="A393" s="1318" t="s">
        <v>38</v>
      </c>
      <c r="B393" s="694"/>
      <c r="C393" s="694"/>
      <c r="D393" s="642"/>
      <c r="E393" s="562"/>
      <c r="F393" s="25"/>
    </row>
    <row r="394" spans="1:6" s="22" customFormat="1" x14ac:dyDescent="0.25">
      <c r="A394" s="1320" t="s">
        <v>40</v>
      </c>
      <c r="B394" s="75"/>
      <c r="C394" s="32"/>
      <c r="D394" s="642"/>
      <c r="E394" s="562"/>
      <c r="F394" s="25"/>
    </row>
    <row r="395" spans="1:6" s="22" customFormat="1" x14ac:dyDescent="0.25">
      <c r="A395" s="1320" t="s">
        <v>41</v>
      </c>
      <c r="B395" s="75"/>
      <c r="C395" s="32"/>
      <c r="D395" s="642"/>
      <c r="E395" s="562"/>
      <c r="F395" s="25"/>
    </row>
  </sheetData>
  <autoFilter ref="A33:R395" xr:uid="{00000000-0009-0000-0000-000003000000}"/>
  <mergeCells count="2">
    <mergeCell ref="A31:F31"/>
    <mergeCell ref="B388:C388"/>
  </mergeCells>
  <phoneticPr fontId="70" type="noConversion"/>
  <printOptions headings="1" gridLines="1"/>
  <pageMargins left="0.75" right="0.75" top="1" bottom="1" header="0.5" footer="0.5"/>
  <pageSetup paperSize="9" scale="58" fitToHeight="0" orientation="landscape" horizontalDpi="4294967292" vertic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397"/>
  <sheetViews>
    <sheetView topLeftCell="A7" zoomScale="80" zoomScaleNormal="80" workbookViewId="0">
      <selection activeCell="A14" sqref="A14:F33"/>
    </sheetView>
  </sheetViews>
  <sheetFormatPr defaultColWidth="10.875" defaultRowHeight="15.75" x14ac:dyDescent="0.25"/>
  <cols>
    <col min="1" max="1" width="30.875" style="3" customWidth="1"/>
    <col min="2" max="2" width="28.5" style="3" customWidth="1"/>
    <col min="3" max="3" width="40.625" style="559" bestFit="1" customWidth="1"/>
    <col min="4" max="4" width="65" style="3" customWidth="1"/>
    <col min="5" max="5" width="52.5" style="34" customWidth="1"/>
    <col min="6" max="6" width="255.375" style="26" customWidth="1"/>
    <col min="7" max="7" width="121.625" customWidth="1"/>
  </cols>
  <sheetData>
    <row r="1" spans="1:6" x14ac:dyDescent="0.25">
      <c r="A1" s="1"/>
      <c r="B1" s="1"/>
      <c r="C1" s="614"/>
      <c r="D1" s="1"/>
      <c r="F1" s="1"/>
    </row>
    <row r="2" spans="1:6" x14ac:dyDescent="0.25">
      <c r="A2" s="1"/>
      <c r="B2" s="1"/>
      <c r="C2" s="614"/>
      <c r="D2" s="538" t="s">
        <v>12</v>
      </c>
      <c r="F2" s="1"/>
    </row>
    <row r="3" spans="1:6" x14ac:dyDescent="0.25">
      <c r="A3" s="1"/>
      <c r="B3" s="1"/>
      <c r="C3" s="614"/>
      <c r="D3" s="538" t="s">
        <v>42</v>
      </c>
      <c r="F3" s="1"/>
    </row>
    <row r="4" spans="1:6" x14ac:dyDescent="0.25">
      <c r="A4" s="1"/>
      <c r="B4" s="538"/>
      <c r="C4" s="614"/>
      <c r="D4" s="538" t="s">
        <v>13</v>
      </c>
      <c r="F4" s="1"/>
    </row>
    <row r="5" spans="1:6" x14ac:dyDescent="0.25">
      <c r="A5" s="1"/>
      <c r="B5" s="1"/>
      <c r="C5" s="614"/>
      <c r="D5" s="538" t="s">
        <v>2495</v>
      </c>
      <c r="F5" s="1"/>
    </row>
    <row r="6" spans="1:6" x14ac:dyDescent="0.25">
      <c r="A6" s="1"/>
      <c r="B6" s="1"/>
      <c r="C6" s="614"/>
      <c r="D6" s="538" t="s">
        <v>48</v>
      </c>
      <c r="F6" s="1"/>
    </row>
    <row r="7" spans="1:6" x14ac:dyDescent="0.25">
      <c r="A7" s="1"/>
      <c r="B7" s="1"/>
      <c r="C7" s="614"/>
      <c r="D7" s="538"/>
      <c r="F7" s="1"/>
    </row>
    <row r="8" spans="1:6" x14ac:dyDescent="0.25">
      <c r="A8" s="1"/>
      <c r="B8" s="1"/>
      <c r="C8" s="614"/>
      <c r="D8" s="561" t="s">
        <v>43</v>
      </c>
      <c r="F8" s="1"/>
    </row>
    <row r="9" spans="1:6" x14ac:dyDescent="0.25">
      <c r="A9" s="1"/>
      <c r="B9" s="1"/>
      <c r="C9" s="614"/>
      <c r="D9" s="564" t="s">
        <v>2174</v>
      </c>
      <c r="F9" s="1"/>
    </row>
    <row r="10" spans="1:6" x14ac:dyDescent="0.25">
      <c r="A10" s="1"/>
      <c r="B10" s="1"/>
      <c r="C10" s="614"/>
      <c r="D10" s="561" t="s">
        <v>3286</v>
      </c>
      <c r="F10" s="1"/>
    </row>
    <row r="11" spans="1:6" x14ac:dyDescent="0.25">
      <c r="D11" s="537"/>
    </row>
    <row r="12" spans="1:6" x14ac:dyDescent="0.25">
      <c r="D12" s="6"/>
    </row>
    <row r="14" spans="1:6" x14ac:dyDescent="0.25">
      <c r="A14" s="522" t="s">
        <v>10</v>
      </c>
      <c r="B14" s="565" t="s">
        <v>23</v>
      </c>
      <c r="C14" s="54" t="s">
        <v>3170</v>
      </c>
      <c r="D14" s="476" t="s">
        <v>3304</v>
      </c>
      <c r="E14" s="3"/>
      <c r="F14" s="3"/>
    </row>
    <row r="15" spans="1:6" x14ac:dyDescent="0.25">
      <c r="A15" s="47" t="s">
        <v>9</v>
      </c>
      <c r="B15" s="1464">
        <f>COUNTIF($B$36:$B$397,"*12TBK.*")-COUNTIF($B$36:$B$397,"*12TBK.L*")</f>
        <v>29</v>
      </c>
      <c r="C15" s="1464">
        <f>ROUND(B15/$B$30*100,2)</f>
        <v>23.2</v>
      </c>
      <c r="D15" s="1503"/>
      <c r="E15" s="1521"/>
      <c r="F15" s="3"/>
    </row>
    <row r="16" spans="1:6" x14ac:dyDescent="0.25">
      <c r="A16" s="49" t="s">
        <v>44</v>
      </c>
      <c r="B16" s="960">
        <f>COUNTIF($B$36:$B$397,"*12TBK.L*")/2</f>
        <v>6</v>
      </c>
      <c r="C16" s="1465"/>
      <c r="D16" s="1504">
        <v>5</v>
      </c>
      <c r="E16" s="1521"/>
      <c r="F16" s="39"/>
    </row>
    <row r="17" spans="1:6" x14ac:dyDescent="0.25">
      <c r="A17" s="47" t="s">
        <v>20</v>
      </c>
      <c r="B17" s="831">
        <f>COUNTIF($B$36:$B$397,"*12FIZ*")-COUNTIF($B$36:$B$397,"*12FIZ.L*")</f>
        <v>10</v>
      </c>
      <c r="C17" s="1466">
        <f>ROUND(B17/$B$30*100,2)</f>
        <v>8</v>
      </c>
      <c r="D17" s="1505"/>
      <c r="E17" s="1521"/>
      <c r="F17" s="3"/>
    </row>
    <row r="18" spans="1:6" x14ac:dyDescent="0.25">
      <c r="A18" s="49" t="s">
        <v>26</v>
      </c>
      <c r="B18" s="832">
        <f>COUNTIF($B$36:$B$397,"*12FIZ.L*")/2</f>
        <v>2</v>
      </c>
      <c r="C18" s="1467"/>
      <c r="D18" s="1506">
        <f>ROUND(B18/$B$31*$C$31,0)</f>
        <v>1</v>
      </c>
      <c r="E18" s="1521"/>
      <c r="F18" s="39"/>
    </row>
    <row r="19" spans="1:6" x14ac:dyDescent="0.25">
      <c r="A19" s="47" t="s">
        <v>49</v>
      </c>
      <c r="B19" s="912">
        <f>COUNTIF($B$40:$B$453,"*12TBY*")-COUNTIF($B$40:$B$397,"*12TBY.L*")</f>
        <v>24</v>
      </c>
      <c r="C19" s="1468">
        <f>ROUND(B19/$B$30*100,2)</f>
        <v>19.2</v>
      </c>
      <c r="D19" s="1507"/>
      <c r="E19" s="1521"/>
      <c r="F19" s="3"/>
    </row>
    <row r="20" spans="1:6" x14ac:dyDescent="0.25">
      <c r="A20" s="49" t="s">
        <v>52</v>
      </c>
      <c r="B20" s="911">
        <f>COUNTIF($B$40:$B$397,"*12TBY.L*")/2</f>
        <v>10</v>
      </c>
      <c r="C20" s="1469"/>
      <c r="D20" s="1508">
        <v>6</v>
      </c>
      <c r="E20" s="1521"/>
      <c r="F20" s="39"/>
    </row>
    <row r="21" spans="1:6" x14ac:dyDescent="0.25">
      <c r="A21" s="47" t="s">
        <v>0</v>
      </c>
      <c r="B21" s="1284">
        <f>COUNTIF($B$43:$B$455,"12BYF*")-COUNTIF($B$43:$B$455,"12BYF.*")</f>
        <v>13</v>
      </c>
      <c r="C21" s="1470">
        <f>ROUND(B21/$B$30*100,2)</f>
        <v>10.4</v>
      </c>
      <c r="D21" s="1509"/>
      <c r="E21" s="1521"/>
      <c r="F21" s="3"/>
    </row>
    <row r="22" spans="1:6" x14ac:dyDescent="0.25">
      <c r="A22" s="49" t="s">
        <v>27</v>
      </c>
      <c r="B22" s="1285">
        <f>COUNTIF($B$37:$B$397,"1*BYF.L*")/2</f>
        <v>2</v>
      </c>
      <c r="C22" s="1471"/>
      <c r="D22" s="1510">
        <f>ROUND(B22/$B$31*$C$31,0)</f>
        <v>1</v>
      </c>
      <c r="E22" s="1521"/>
      <c r="F22" s="39"/>
    </row>
    <row r="23" spans="1:6" x14ac:dyDescent="0.25">
      <c r="A23" s="47" t="s">
        <v>53</v>
      </c>
      <c r="B23" s="1227">
        <f>COUNTIF($B$43:$B$455,"12BIS*")</f>
        <v>20</v>
      </c>
      <c r="C23" s="1472">
        <f>ROUND(B23/$B$30*100,2)</f>
        <v>16</v>
      </c>
      <c r="D23" s="1511"/>
      <c r="E23" s="1521"/>
      <c r="F23" s="3"/>
    </row>
    <row r="24" spans="1:6" x14ac:dyDescent="0.25">
      <c r="A24" s="49" t="s">
        <v>1934</v>
      </c>
      <c r="B24" s="1473">
        <f>COUNTIF($B$40:$B$397,"*12TKB.L*")/2</f>
        <v>5</v>
      </c>
      <c r="C24" s="1473"/>
      <c r="D24" s="1512">
        <f>ROUND(B24/$B$31*$C$31,0)</f>
        <v>3</v>
      </c>
      <c r="E24" s="1521"/>
      <c r="F24" s="39"/>
    </row>
    <row r="25" spans="1:6" x14ac:dyDescent="0.25">
      <c r="A25" s="36" t="s">
        <v>50</v>
      </c>
      <c r="B25" s="1167">
        <f>COUNTIF($B$43:$B$455,"12THS*")</f>
        <v>9</v>
      </c>
      <c r="C25" s="1474">
        <f>ROUND(B25/$B$30*100,2)</f>
        <v>7.2</v>
      </c>
      <c r="D25" s="1513"/>
      <c r="E25" s="1521"/>
      <c r="F25" s="3"/>
    </row>
    <row r="26" spans="1:6" x14ac:dyDescent="0.25">
      <c r="A26" s="46" t="s">
        <v>55</v>
      </c>
      <c r="B26" s="1384">
        <f>COUNTIF($B$36:$B$397,"*12RHS*")</f>
        <v>12</v>
      </c>
      <c r="C26" s="1475">
        <f>ROUND(B26/$B$30*100,2)</f>
        <v>9.6</v>
      </c>
      <c r="D26" s="1514"/>
      <c r="E26" s="1521"/>
      <c r="F26" s="3"/>
    </row>
    <row r="27" spans="1:6" x14ac:dyDescent="0.25">
      <c r="A27" s="46" t="s">
        <v>56</v>
      </c>
      <c r="B27" s="1394">
        <f>COUNTIF($B$36:$B$397,"*12TCD*")</f>
        <v>8</v>
      </c>
      <c r="C27" s="1476">
        <f>ROUND(B27/$B$30*100,2)</f>
        <v>6.4</v>
      </c>
      <c r="D27" s="1515"/>
      <c r="E27" s="1521"/>
      <c r="F27" s="3"/>
    </row>
    <row r="28" spans="1:6" x14ac:dyDescent="0.25">
      <c r="A28" s="49" t="s">
        <v>3179</v>
      </c>
      <c r="B28" s="1099">
        <f>COUNTIF($B$36:$B$397,"*PDÖ*")</f>
        <v>6</v>
      </c>
      <c r="C28" s="1477"/>
      <c r="D28" s="1516">
        <f>ROUND(B28/$B$31*$C$31,0)</f>
        <v>4</v>
      </c>
      <c r="E28" s="1521"/>
      <c r="F28" s="3"/>
    </row>
    <row r="29" spans="1:6" x14ac:dyDescent="0.25">
      <c r="A29" s="618" t="s">
        <v>2</v>
      </c>
      <c r="B29" s="1454">
        <f>SUM(B15:B28)</f>
        <v>156</v>
      </c>
      <c r="C29" s="10">
        <f>SUM(C15:C28)</f>
        <v>100</v>
      </c>
      <c r="D29" s="476"/>
      <c r="E29" s="26"/>
      <c r="F29" s="3"/>
    </row>
    <row r="30" spans="1:6" x14ac:dyDescent="0.25">
      <c r="A30" s="1454" t="s">
        <v>3283</v>
      </c>
      <c r="B30" s="1454">
        <f>SUM(B15,B17,B19,B21,B23,B25,B26,B27)</f>
        <v>125</v>
      </c>
      <c r="C30" s="1454">
        <f>ROUND(B30/B29*100,0)</f>
        <v>80</v>
      </c>
      <c r="D30" s="1454"/>
      <c r="E30" s="26"/>
      <c r="F30" s="3"/>
    </row>
    <row r="31" spans="1:6" x14ac:dyDescent="0.25">
      <c r="A31" s="1454" t="s">
        <v>3284</v>
      </c>
      <c r="B31" s="1454">
        <f>SUM(B16,B18,B20,B22,B24,B28)</f>
        <v>31</v>
      </c>
      <c r="C31" s="560">
        <f>ROUND(B31/B29*100,0)</f>
        <v>20</v>
      </c>
      <c r="D31" s="560">
        <f>SUM(D15:D28)</f>
        <v>20</v>
      </c>
      <c r="E31" s="26"/>
      <c r="F31" s="3"/>
    </row>
    <row r="32" spans="1:6" x14ac:dyDescent="0.25">
      <c r="A32" s="620" t="s">
        <v>2537</v>
      </c>
      <c r="B32" s="620"/>
      <c r="C32" s="620"/>
      <c r="D32" s="620"/>
      <c r="E32" s="620"/>
      <c r="F32" s="620"/>
    </row>
    <row r="33" spans="1:6" x14ac:dyDescent="0.25">
      <c r="A33" s="1619" t="s">
        <v>60</v>
      </c>
      <c r="B33" s="1619"/>
      <c r="C33" s="1619"/>
      <c r="D33" s="1619"/>
      <c r="E33" s="1619"/>
      <c r="F33" s="1619"/>
    </row>
    <row r="34" spans="1:6" x14ac:dyDescent="0.25">
      <c r="A34" s="60" t="s">
        <v>22</v>
      </c>
      <c r="B34" s="2"/>
      <c r="C34" s="2"/>
      <c r="D34" s="2"/>
      <c r="E34" s="2"/>
      <c r="F34" s="2"/>
    </row>
    <row r="35" spans="1:6" x14ac:dyDescent="0.25">
      <c r="A35" s="628" t="s">
        <v>3</v>
      </c>
      <c r="B35" s="11" t="s">
        <v>6</v>
      </c>
      <c r="C35" s="621" t="s">
        <v>7</v>
      </c>
      <c r="D35" s="11" t="s">
        <v>8</v>
      </c>
      <c r="E35" s="12" t="s">
        <v>4</v>
      </c>
      <c r="F35" s="11" t="s">
        <v>11</v>
      </c>
    </row>
    <row r="36" spans="1:6" x14ac:dyDescent="0.25">
      <c r="A36" s="603" t="s">
        <v>2543</v>
      </c>
      <c r="B36" s="572"/>
      <c r="C36" s="56"/>
      <c r="D36" s="14"/>
      <c r="E36" s="14"/>
      <c r="F36" s="14"/>
    </row>
    <row r="37" spans="1:6" x14ac:dyDescent="0.25">
      <c r="A37" s="70" t="s">
        <v>34</v>
      </c>
      <c r="B37" s="811" t="s">
        <v>2779</v>
      </c>
      <c r="C37" s="811" t="s">
        <v>20</v>
      </c>
      <c r="D37" s="812" t="s">
        <v>244</v>
      </c>
      <c r="E37" s="813" t="s">
        <v>2172</v>
      </c>
      <c r="F37" s="814" t="s">
        <v>2780</v>
      </c>
    </row>
    <row r="38" spans="1:6" x14ac:dyDescent="0.25">
      <c r="A38" s="70" t="s">
        <v>35</v>
      </c>
      <c r="B38" s="811" t="s">
        <v>2781</v>
      </c>
      <c r="C38" s="811" t="s">
        <v>20</v>
      </c>
      <c r="D38" s="814" t="s">
        <v>248</v>
      </c>
      <c r="E38" s="813" t="s">
        <v>2172</v>
      </c>
      <c r="F38" s="814" t="s">
        <v>2782</v>
      </c>
    </row>
    <row r="39" spans="1:6" x14ac:dyDescent="0.25">
      <c r="A39" s="70" t="s">
        <v>36</v>
      </c>
      <c r="B39" s="961" t="s">
        <v>2431</v>
      </c>
      <c r="C39" s="962" t="s">
        <v>9</v>
      </c>
      <c r="D39" s="963" t="s">
        <v>795</v>
      </c>
      <c r="E39" s="964" t="s">
        <v>2170</v>
      </c>
      <c r="F39" s="964" t="s">
        <v>2226</v>
      </c>
    </row>
    <row r="40" spans="1:6" x14ac:dyDescent="0.25">
      <c r="A40" s="70" t="s">
        <v>37</v>
      </c>
      <c r="B40" s="922" t="s">
        <v>2432</v>
      </c>
      <c r="C40" s="965" t="s">
        <v>9</v>
      </c>
      <c r="D40" s="922" t="s">
        <v>795</v>
      </c>
      <c r="E40" s="966" t="s">
        <v>2170</v>
      </c>
      <c r="F40" s="918" t="s">
        <v>2226</v>
      </c>
    </row>
    <row r="41" spans="1:6" x14ac:dyDescent="0.25">
      <c r="A41" s="474" t="s">
        <v>57</v>
      </c>
      <c r="B41" s="435"/>
      <c r="C41" s="469"/>
      <c r="D41" s="435"/>
      <c r="E41" s="470"/>
      <c r="F41" s="435"/>
    </row>
    <row r="42" spans="1:6" x14ac:dyDescent="0.25">
      <c r="A42" s="70" t="s">
        <v>39</v>
      </c>
      <c r="B42" s="1079" t="s">
        <v>3010</v>
      </c>
      <c r="C42" s="1077"/>
      <c r="D42" s="32"/>
      <c r="E42" s="27" t="s">
        <v>3438</v>
      </c>
      <c r="F42" s="546"/>
    </row>
    <row r="43" spans="1:6" x14ac:dyDescent="0.25">
      <c r="A43" s="70" t="s">
        <v>38</v>
      </c>
      <c r="B43" s="1079" t="s">
        <v>3011</v>
      </c>
      <c r="C43" s="1077"/>
      <c r="D43" s="32"/>
      <c r="E43" s="27" t="s">
        <v>3438</v>
      </c>
      <c r="F43" s="546"/>
    </row>
    <row r="44" spans="1:6" x14ac:dyDescent="0.25">
      <c r="A44" s="602" t="s">
        <v>40</v>
      </c>
      <c r="B44" s="1431"/>
      <c r="C44" s="32" t="s">
        <v>1991</v>
      </c>
      <c r="D44" s="25"/>
      <c r="E44" s="562"/>
      <c r="F44" s="25"/>
    </row>
    <row r="45" spans="1:6" x14ac:dyDescent="0.25">
      <c r="A45" s="602" t="s">
        <v>41</v>
      </c>
      <c r="B45" s="72"/>
      <c r="C45" s="32" t="s">
        <v>1991</v>
      </c>
      <c r="D45" s="623"/>
      <c r="E45" s="562"/>
      <c r="F45" s="25"/>
    </row>
    <row r="46" spans="1:6" x14ac:dyDescent="0.25">
      <c r="A46" s="603" t="s">
        <v>2544</v>
      </c>
      <c r="B46" s="572"/>
      <c r="C46" s="56"/>
      <c r="D46" s="14"/>
      <c r="E46" s="14"/>
      <c r="F46" s="14"/>
    </row>
    <row r="47" spans="1:6" x14ac:dyDescent="0.25">
      <c r="A47" s="70" t="s">
        <v>34</v>
      </c>
      <c r="B47" s="1385" t="s">
        <v>1924</v>
      </c>
      <c r="C47" s="1385" t="s">
        <v>56</v>
      </c>
      <c r="D47" s="1386" t="s">
        <v>1808</v>
      </c>
      <c r="E47" s="1387" t="s">
        <v>1809</v>
      </c>
      <c r="F47" s="1386" t="s">
        <v>1810</v>
      </c>
    </row>
    <row r="48" spans="1:6" x14ac:dyDescent="0.25">
      <c r="A48" s="70" t="s">
        <v>35</v>
      </c>
      <c r="B48" s="1385" t="s">
        <v>1925</v>
      </c>
      <c r="C48" s="1385" t="s">
        <v>56</v>
      </c>
      <c r="D48" s="1386" t="s">
        <v>1811</v>
      </c>
      <c r="E48" s="1387" t="s">
        <v>1809</v>
      </c>
      <c r="F48" s="1386" t="s">
        <v>1812</v>
      </c>
    </row>
    <row r="49" spans="1:6" x14ac:dyDescent="0.25">
      <c r="A49" s="70" t="s">
        <v>36</v>
      </c>
      <c r="B49" s="1372" t="s">
        <v>1912</v>
      </c>
      <c r="C49" s="1372" t="s">
        <v>55</v>
      </c>
      <c r="D49" s="1373" t="s">
        <v>1786</v>
      </c>
      <c r="E49" s="1374" t="s">
        <v>3316</v>
      </c>
      <c r="F49" s="1375" t="s">
        <v>1788</v>
      </c>
    </row>
    <row r="50" spans="1:6" x14ac:dyDescent="0.25">
      <c r="A50" s="70" t="s">
        <v>37</v>
      </c>
      <c r="B50" s="1372" t="s">
        <v>1913</v>
      </c>
      <c r="C50" s="1372" t="s">
        <v>55</v>
      </c>
      <c r="D50" s="1373" t="s">
        <v>1786</v>
      </c>
      <c r="E50" s="1374" t="s">
        <v>3316</v>
      </c>
      <c r="F50" s="1375" t="s">
        <v>1788</v>
      </c>
    </row>
    <row r="51" spans="1:6" x14ac:dyDescent="0.25">
      <c r="A51" s="441" t="s">
        <v>57</v>
      </c>
      <c r="B51" s="435"/>
      <c r="C51" s="469"/>
      <c r="D51" s="435"/>
      <c r="E51" s="470"/>
      <c r="F51" s="435"/>
    </row>
    <row r="52" spans="1:6" x14ac:dyDescent="0.25">
      <c r="A52" s="70" t="s">
        <v>39</v>
      </c>
      <c r="B52" s="1204" t="s">
        <v>105</v>
      </c>
      <c r="C52" s="1204" t="s">
        <v>70</v>
      </c>
      <c r="D52" s="1204" t="s">
        <v>106</v>
      </c>
      <c r="E52" s="1205" t="s">
        <v>74</v>
      </c>
      <c r="F52" s="72" t="s">
        <v>107</v>
      </c>
    </row>
    <row r="53" spans="1:6" x14ac:dyDescent="0.25">
      <c r="A53" s="70" t="s">
        <v>38</v>
      </c>
      <c r="B53" s="1204" t="s">
        <v>108</v>
      </c>
      <c r="C53" s="1204" t="s">
        <v>70</v>
      </c>
      <c r="D53" s="1204" t="s">
        <v>106</v>
      </c>
      <c r="E53" s="1205" t="s">
        <v>74</v>
      </c>
      <c r="F53" s="72" t="s">
        <v>107</v>
      </c>
    </row>
    <row r="54" spans="1:6" x14ac:dyDescent="0.25">
      <c r="A54" s="602" t="s">
        <v>40</v>
      </c>
      <c r="B54" s="888" t="s">
        <v>2409</v>
      </c>
      <c r="C54" s="889" t="s">
        <v>49</v>
      </c>
      <c r="D54" s="890" t="s">
        <v>1009</v>
      </c>
      <c r="E54" s="891" t="s">
        <v>1980</v>
      </c>
      <c r="F54" s="891" t="s">
        <v>1010</v>
      </c>
    </row>
    <row r="55" spans="1:6" x14ac:dyDescent="0.25">
      <c r="A55" s="602" t="s">
        <v>41</v>
      </c>
      <c r="B55" s="888" t="s">
        <v>2410</v>
      </c>
      <c r="C55" s="889" t="s">
        <v>49</v>
      </c>
      <c r="D55" s="890" t="s">
        <v>1009</v>
      </c>
      <c r="E55" s="891" t="s">
        <v>1980</v>
      </c>
      <c r="F55" s="891" t="s">
        <v>1010</v>
      </c>
    </row>
    <row r="56" spans="1:6" x14ac:dyDescent="0.25">
      <c r="A56" s="603" t="s">
        <v>2545</v>
      </c>
      <c r="B56" s="572"/>
      <c r="C56" s="56"/>
      <c r="D56" s="14"/>
      <c r="E56" s="14"/>
      <c r="F56" s="14"/>
    </row>
    <row r="57" spans="1:6" x14ac:dyDescent="0.25">
      <c r="A57" s="70" t="s">
        <v>34</v>
      </c>
      <c r="B57" s="766" t="s">
        <v>2326</v>
      </c>
      <c r="C57" s="783" t="s">
        <v>2003</v>
      </c>
      <c r="D57" s="766" t="s">
        <v>483</v>
      </c>
      <c r="E57" s="765" t="s">
        <v>431</v>
      </c>
      <c r="F57" s="766" t="s">
        <v>484</v>
      </c>
    </row>
    <row r="58" spans="1:6" x14ac:dyDescent="0.25">
      <c r="A58" s="651" t="s">
        <v>35</v>
      </c>
      <c r="B58" s="766" t="s">
        <v>2327</v>
      </c>
      <c r="C58" s="783" t="s">
        <v>2003</v>
      </c>
      <c r="D58" s="766" t="s">
        <v>483</v>
      </c>
      <c r="E58" s="765" t="s">
        <v>431</v>
      </c>
      <c r="F58" s="766" t="s">
        <v>484</v>
      </c>
    </row>
    <row r="59" spans="1:6" x14ac:dyDescent="0.25">
      <c r="A59" s="70" t="s">
        <v>36</v>
      </c>
      <c r="B59" s="766" t="s">
        <v>2326</v>
      </c>
      <c r="C59" s="766" t="s">
        <v>2002</v>
      </c>
      <c r="D59" s="766" t="s">
        <v>483</v>
      </c>
      <c r="E59" s="766" t="s">
        <v>431</v>
      </c>
      <c r="F59" s="766" t="s">
        <v>484</v>
      </c>
    </row>
    <row r="60" spans="1:6" x14ac:dyDescent="0.25">
      <c r="A60" s="70" t="s">
        <v>37</v>
      </c>
      <c r="B60" s="766" t="s">
        <v>2327</v>
      </c>
      <c r="C60" s="766" t="s">
        <v>2002</v>
      </c>
      <c r="D60" s="784" t="s">
        <v>483</v>
      </c>
      <c r="E60" s="766" t="s">
        <v>431</v>
      </c>
      <c r="F60" s="766" t="s">
        <v>484</v>
      </c>
    </row>
    <row r="61" spans="1:6" x14ac:dyDescent="0.25">
      <c r="A61" s="441" t="s">
        <v>57</v>
      </c>
      <c r="B61" s="435"/>
      <c r="C61" s="435"/>
      <c r="D61" s="435"/>
      <c r="E61" s="625"/>
      <c r="F61" s="435"/>
    </row>
    <row r="62" spans="1:6" x14ac:dyDescent="0.25">
      <c r="A62" s="70" t="s">
        <v>39</v>
      </c>
      <c r="B62" s="1079" t="s">
        <v>3012</v>
      </c>
      <c r="C62" s="1080"/>
      <c r="D62" s="583"/>
      <c r="E62" s="541" t="s">
        <v>3438</v>
      </c>
      <c r="F62" s="18"/>
    </row>
    <row r="63" spans="1:6" x14ac:dyDescent="0.25">
      <c r="A63" s="70" t="s">
        <v>38</v>
      </c>
      <c r="B63" s="1079" t="s">
        <v>3319</v>
      </c>
      <c r="C63" s="1080"/>
      <c r="D63" s="583"/>
      <c r="E63" s="541" t="s">
        <v>3438</v>
      </c>
      <c r="F63" s="18"/>
    </row>
    <row r="64" spans="1:6" x14ac:dyDescent="0.25">
      <c r="A64" s="602" t="s">
        <v>40</v>
      </c>
      <c r="B64" s="1431"/>
      <c r="C64" s="32" t="s">
        <v>1991</v>
      </c>
      <c r="D64" s="21"/>
      <c r="E64" s="562"/>
      <c r="F64" s="5"/>
    </row>
    <row r="65" spans="1:6" x14ac:dyDescent="0.25">
      <c r="A65" s="602" t="s">
        <v>41</v>
      </c>
      <c r="B65" s="75"/>
      <c r="C65" s="75" t="s">
        <v>1991</v>
      </c>
      <c r="D65" s="21"/>
      <c r="E65" s="562"/>
      <c r="F65" s="5"/>
    </row>
    <row r="66" spans="1:6" x14ac:dyDescent="0.25">
      <c r="A66" s="603" t="s">
        <v>2546</v>
      </c>
      <c r="B66" s="572"/>
      <c r="C66" s="56"/>
      <c r="D66" s="14"/>
      <c r="E66" s="31"/>
      <c r="F66" s="14"/>
    </row>
    <row r="67" spans="1:6" x14ac:dyDescent="0.25">
      <c r="A67" s="70" t="s">
        <v>34</v>
      </c>
      <c r="B67" s="848" t="s">
        <v>2010</v>
      </c>
      <c r="C67" s="849" t="s">
        <v>1896</v>
      </c>
      <c r="D67" s="850"/>
      <c r="E67" s="851" t="s">
        <v>1327</v>
      </c>
      <c r="F67" s="16"/>
    </row>
    <row r="68" spans="1:6" x14ac:dyDescent="0.25">
      <c r="A68" s="70" t="s">
        <v>35</v>
      </c>
      <c r="B68" s="848" t="s">
        <v>2010</v>
      </c>
      <c r="C68" s="849" t="s">
        <v>1896</v>
      </c>
      <c r="D68" s="850"/>
      <c r="E68" s="851" t="s">
        <v>1327</v>
      </c>
      <c r="F68" s="16"/>
    </row>
    <row r="69" spans="1:6" x14ac:dyDescent="0.25">
      <c r="A69" s="70" t="s">
        <v>36</v>
      </c>
      <c r="B69" s="849" t="s">
        <v>2009</v>
      </c>
      <c r="C69" s="849" t="s">
        <v>1898</v>
      </c>
      <c r="D69" s="850"/>
      <c r="E69" s="852" t="s">
        <v>1899</v>
      </c>
      <c r="F69" s="587"/>
    </row>
    <row r="70" spans="1:6" x14ac:dyDescent="0.25">
      <c r="A70" s="70" t="s">
        <v>37</v>
      </c>
      <c r="B70" s="849" t="s">
        <v>2009</v>
      </c>
      <c r="C70" s="849" t="s">
        <v>1898</v>
      </c>
      <c r="D70" s="850"/>
      <c r="E70" s="852" t="s">
        <v>1899</v>
      </c>
      <c r="F70" s="587"/>
    </row>
    <row r="71" spans="1:6" x14ac:dyDescent="0.25">
      <c r="A71" s="441" t="s">
        <v>57</v>
      </c>
      <c r="B71" s="435"/>
      <c r="C71" s="469"/>
      <c r="D71" s="435"/>
      <c r="E71" s="626"/>
      <c r="F71" s="627"/>
    </row>
    <row r="72" spans="1:6" x14ac:dyDescent="0.25">
      <c r="A72" s="70" t="s">
        <v>39</v>
      </c>
      <c r="B72" s="906" t="s">
        <v>1017</v>
      </c>
      <c r="C72" s="906" t="s">
        <v>2880</v>
      </c>
      <c r="D72" s="892" t="s">
        <v>2882</v>
      </c>
      <c r="E72" s="43" t="s">
        <v>1978</v>
      </c>
      <c r="F72" s="21" t="s">
        <v>2883</v>
      </c>
    </row>
    <row r="73" spans="1:6" x14ac:dyDescent="0.25">
      <c r="A73" s="70" t="s">
        <v>38</v>
      </c>
      <c r="B73" s="906" t="s">
        <v>1032</v>
      </c>
      <c r="C73" s="906" t="s">
        <v>2880</v>
      </c>
      <c r="D73" s="892" t="s">
        <v>2882</v>
      </c>
      <c r="E73" s="43" t="s">
        <v>1978</v>
      </c>
      <c r="F73" s="21" t="s">
        <v>2883</v>
      </c>
    </row>
    <row r="74" spans="1:6" x14ac:dyDescent="0.25">
      <c r="A74" s="602" t="s">
        <v>40</v>
      </c>
      <c r="B74" s="906" t="s">
        <v>1017</v>
      </c>
      <c r="C74" s="906" t="s">
        <v>2881</v>
      </c>
      <c r="D74" s="892" t="s">
        <v>2882</v>
      </c>
      <c r="E74" s="43" t="s">
        <v>1978</v>
      </c>
      <c r="F74" s="21" t="s">
        <v>2883</v>
      </c>
    </row>
    <row r="75" spans="1:6" x14ac:dyDescent="0.25">
      <c r="A75" s="602" t="s">
        <v>41</v>
      </c>
      <c r="B75" s="906" t="s">
        <v>1032</v>
      </c>
      <c r="C75" s="906" t="s">
        <v>2881</v>
      </c>
      <c r="D75" s="892" t="s">
        <v>2882</v>
      </c>
      <c r="E75" s="43" t="s">
        <v>1978</v>
      </c>
      <c r="F75" s="21" t="s">
        <v>2883</v>
      </c>
    </row>
    <row r="76" spans="1:6" x14ac:dyDescent="0.25">
      <c r="A76" s="603" t="s">
        <v>2547</v>
      </c>
      <c r="B76" s="572"/>
      <c r="C76" s="56"/>
      <c r="D76" s="14"/>
      <c r="E76" s="14"/>
      <c r="F76" s="14"/>
    </row>
    <row r="77" spans="1:6" x14ac:dyDescent="0.25">
      <c r="A77" s="70" t="s">
        <v>34</v>
      </c>
      <c r="B77" s="888" t="s">
        <v>3446</v>
      </c>
      <c r="C77" s="889" t="s">
        <v>49</v>
      </c>
      <c r="D77" s="890" t="s">
        <v>1012</v>
      </c>
      <c r="E77" s="891" t="s">
        <v>1980</v>
      </c>
      <c r="F77" s="888" t="s">
        <v>2879</v>
      </c>
    </row>
    <row r="78" spans="1:6" x14ac:dyDescent="0.25">
      <c r="A78" s="70" t="s">
        <v>35</v>
      </c>
      <c r="B78" s="888" t="s">
        <v>3447</v>
      </c>
      <c r="C78" s="889" t="s">
        <v>49</v>
      </c>
      <c r="D78" s="890" t="s">
        <v>1012</v>
      </c>
      <c r="E78" s="891" t="s">
        <v>1980</v>
      </c>
      <c r="F78" s="888" t="s">
        <v>2879</v>
      </c>
    </row>
    <row r="79" spans="1:6" x14ac:dyDescent="0.25">
      <c r="A79" s="70" t="s">
        <v>36</v>
      </c>
      <c r="B79" s="888" t="s">
        <v>2411</v>
      </c>
      <c r="C79" s="889" t="s">
        <v>49</v>
      </c>
      <c r="D79" s="888" t="s">
        <v>1015</v>
      </c>
      <c r="E79" s="891" t="s">
        <v>1980</v>
      </c>
      <c r="F79" s="888" t="s">
        <v>1016</v>
      </c>
    </row>
    <row r="80" spans="1:6" x14ac:dyDescent="0.25">
      <c r="A80" s="70" t="s">
        <v>37</v>
      </c>
      <c r="B80" s="888" t="s">
        <v>2412</v>
      </c>
      <c r="C80" s="889" t="s">
        <v>49</v>
      </c>
      <c r="D80" s="888" t="s">
        <v>1015</v>
      </c>
      <c r="E80" s="891" t="s">
        <v>1980</v>
      </c>
      <c r="F80" s="888" t="s">
        <v>1016</v>
      </c>
    </row>
    <row r="81" spans="1:6" x14ac:dyDescent="0.25">
      <c r="A81" s="441" t="s">
        <v>57</v>
      </c>
      <c r="B81" s="435"/>
      <c r="C81" s="469"/>
      <c r="D81" s="435"/>
      <c r="E81" s="470"/>
      <c r="F81" s="435"/>
    </row>
    <row r="82" spans="1:6" x14ac:dyDescent="0.25">
      <c r="A82" s="70" t="s">
        <v>39</v>
      </c>
      <c r="B82" s="1079" t="s">
        <v>3320</v>
      </c>
      <c r="C82" s="1080"/>
      <c r="D82" s="583"/>
      <c r="E82" s="541" t="s">
        <v>3438</v>
      </c>
      <c r="F82" s="18"/>
    </row>
    <row r="83" spans="1:6" x14ac:dyDescent="0.25">
      <c r="A83" s="70" t="s">
        <v>38</v>
      </c>
      <c r="B83" s="1079" t="s">
        <v>3321</v>
      </c>
      <c r="C83" s="1080"/>
      <c r="D83" s="583"/>
      <c r="E83" s="541" t="s">
        <v>3438</v>
      </c>
      <c r="F83" s="33"/>
    </row>
    <row r="84" spans="1:6" x14ac:dyDescent="0.25">
      <c r="A84" s="602" t="s">
        <v>40</v>
      </c>
      <c r="B84" s="1431"/>
      <c r="C84" s="75" t="s">
        <v>1991</v>
      </c>
      <c r="D84" s="32"/>
      <c r="E84" s="32"/>
      <c r="F84" s="32"/>
    </row>
    <row r="85" spans="1:6" x14ac:dyDescent="0.25">
      <c r="A85" s="602" t="s">
        <v>41</v>
      </c>
      <c r="B85" s="75"/>
      <c r="C85" s="75" t="s">
        <v>1991</v>
      </c>
      <c r="D85" s="32"/>
      <c r="E85" s="32"/>
      <c r="F85" s="32"/>
    </row>
    <row r="86" spans="1:6" x14ac:dyDescent="0.25">
      <c r="A86" s="60" t="s">
        <v>14</v>
      </c>
      <c r="B86" s="59"/>
      <c r="C86" s="55"/>
      <c r="D86" s="59"/>
      <c r="E86" s="59"/>
      <c r="F86" s="59"/>
    </row>
    <row r="87" spans="1:6" x14ac:dyDescent="0.25">
      <c r="A87" s="628" t="s">
        <v>3</v>
      </c>
      <c r="B87" s="28" t="s">
        <v>6</v>
      </c>
      <c r="C87" s="629" t="s">
        <v>7</v>
      </c>
      <c r="D87" s="28" t="s">
        <v>8</v>
      </c>
      <c r="E87" s="29" t="s">
        <v>4</v>
      </c>
      <c r="F87" s="28" t="s">
        <v>11</v>
      </c>
    </row>
    <row r="88" spans="1:6" x14ac:dyDescent="0.25">
      <c r="A88" s="603" t="s">
        <v>2548</v>
      </c>
      <c r="B88" s="572"/>
      <c r="C88" s="56"/>
      <c r="D88" s="14"/>
      <c r="E88" s="14"/>
      <c r="F88" s="14"/>
    </row>
    <row r="89" spans="1:6" x14ac:dyDescent="0.25">
      <c r="A89" s="70" t="s">
        <v>34</v>
      </c>
      <c r="B89" s="888" t="s">
        <v>2413</v>
      </c>
      <c r="C89" s="888" t="s">
        <v>49</v>
      </c>
      <c r="D89" s="893" t="s">
        <v>1027</v>
      </c>
      <c r="E89" s="894" t="s">
        <v>1980</v>
      </c>
      <c r="F89" s="893" t="s">
        <v>1028</v>
      </c>
    </row>
    <row r="90" spans="1:6" x14ac:dyDescent="0.25">
      <c r="A90" s="70" t="s">
        <v>35</v>
      </c>
      <c r="B90" s="888" t="s">
        <v>2414</v>
      </c>
      <c r="C90" s="895" t="s">
        <v>49</v>
      </c>
      <c r="D90" s="893" t="s">
        <v>1027</v>
      </c>
      <c r="E90" s="894" t="s">
        <v>1980</v>
      </c>
      <c r="F90" s="893" t="s">
        <v>1028</v>
      </c>
    </row>
    <row r="91" spans="1:6" x14ac:dyDescent="0.25">
      <c r="A91" s="70" t="s">
        <v>36</v>
      </c>
      <c r="B91" s="897" t="s">
        <v>2415</v>
      </c>
      <c r="C91" s="898" t="s">
        <v>49</v>
      </c>
      <c r="D91" s="897" t="s">
        <v>1021</v>
      </c>
      <c r="E91" s="899" t="s">
        <v>1979</v>
      </c>
      <c r="F91" s="900" t="s">
        <v>1022</v>
      </c>
    </row>
    <row r="92" spans="1:6" x14ac:dyDescent="0.25">
      <c r="A92" s="70" t="s">
        <v>37</v>
      </c>
      <c r="B92" s="897" t="s">
        <v>2416</v>
      </c>
      <c r="C92" s="898" t="s">
        <v>49</v>
      </c>
      <c r="D92" s="897" t="s">
        <v>1021</v>
      </c>
      <c r="E92" s="899" t="s">
        <v>1979</v>
      </c>
      <c r="F92" s="900" t="s">
        <v>1022</v>
      </c>
    </row>
    <row r="93" spans="1:6" x14ac:dyDescent="0.25">
      <c r="A93" s="441" t="s">
        <v>57</v>
      </c>
      <c r="B93" s="435"/>
      <c r="C93" s="469"/>
      <c r="D93" s="435"/>
      <c r="E93" s="470"/>
      <c r="F93" s="435"/>
    </row>
    <row r="94" spans="1:6" x14ac:dyDescent="0.25">
      <c r="A94" s="70" t="s">
        <v>39</v>
      </c>
      <c r="B94" s="922" t="s">
        <v>2433</v>
      </c>
      <c r="C94" s="914" t="s">
        <v>9</v>
      </c>
      <c r="D94" s="922" t="s">
        <v>798</v>
      </c>
      <c r="E94" s="922" t="s">
        <v>2170</v>
      </c>
      <c r="F94" s="609" t="s">
        <v>799</v>
      </c>
    </row>
    <row r="95" spans="1:6" x14ac:dyDescent="0.25">
      <c r="A95" s="70" t="s">
        <v>38</v>
      </c>
      <c r="B95" s="922" t="s">
        <v>2434</v>
      </c>
      <c r="C95" s="914" t="s">
        <v>9</v>
      </c>
      <c r="D95" s="922" t="s">
        <v>798</v>
      </c>
      <c r="E95" s="922" t="s">
        <v>2170</v>
      </c>
      <c r="F95" s="609" t="s">
        <v>799</v>
      </c>
    </row>
    <row r="96" spans="1:6" x14ac:dyDescent="0.25">
      <c r="A96" s="602" t="s">
        <v>40</v>
      </c>
      <c r="B96" s="1148" t="s">
        <v>2006</v>
      </c>
      <c r="C96" s="1147" t="s">
        <v>1990</v>
      </c>
      <c r="D96" s="78"/>
      <c r="E96" s="562"/>
      <c r="F96" s="72"/>
    </row>
    <row r="97" spans="1:6" x14ac:dyDescent="0.25">
      <c r="A97" s="602" t="s">
        <v>41</v>
      </c>
      <c r="B97" s="1148" t="s">
        <v>2006</v>
      </c>
      <c r="C97" s="1147" t="s">
        <v>1990</v>
      </c>
      <c r="D97" s="78"/>
      <c r="E97" s="562"/>
      <c r="F97" s="72"/>
    </row>
    <row r="98" spans="1:6" x14ac:dyDescent="0.25">
      <c r="A98" s="603" t="s">
        <v>2549</v>
      </c>
      <c r="B98" s="572"/>
      <c r="C98" s="56"/>
      <c r="D98" s="14"/>
      <c r="E98" s="14"/>
      <c r="F98" s="14"/>
    </row>
    <row r="99" spans="1:6" x14ac:dyDescent="0.25">
      <c r="A99" s="70" t="s">
        <v>34</v>
      </c>
      <c r="B99" s="1385" t="s">
        <v>1926</v>
      </c>
      <c r="C99" s="1385" t="s">
        <v>56</v>
      </c>
      <c r="D99" s="1388" t="s">
        <v>1813</v>
      </c>
      <c r="E99" s="1387" t="s">
        <v>1809</v>
      </c>
      <c r="F99" s="1386" t="s">
        <v>1814</v>
      </c>
    </row>
    <row r="100" spans="1:6" x14ac:dyDescent="0.25">
      <c r="A100" s="70" t="s">
        <v>35</v>
      </c>
      <c r="B100" s="1385" t="s">
        <v>1927</v>
      </c>
      <c r="C100" s="1385" t="s">
        <v>56</v>
      </c>
      <c r="D100" s="1388" t="s">
        <v>1815</v>
      </c>
      <c r="E100" s="1387" t="s">
        <v>1809</v>
      </c>
      <c r="F100" s="1386" t="s">
        <v>1816</v>
      </c>
    </row>
    <row r="101" spans="1:6" x14ac:dyDescent="0.25">
      <c r="A101" s="70" t="s">
        <v>36</v>
      </c>
      <c r="B101" s="815" t="s">
        <v>2783</v>
      </c>
      <c r="C101" s="811" t="s">
        <v>20</v>
      </c>
      <c r="D101" s="816" t="s">
        <v>251</v>
      </c>
      <c r="E101" s="813" t="s">
        <v>2172</v>
      </c>
      <c r="F101" s="816" t="s">
        <v>2784</v>
      </c>
    </row>
    <row r="102" spans="1:6" x14ac:dyDescent="0.25">
      <c r="A102" s="70" t="s">
        <v>37</v>
      </c>
      <c r="B102" s="815" t="s">
        <v>2785</v>
      </c>
      <c r="C102" s="811" t="s">
        <v>20</v>
      </c>
      <c r="D102" s="816" t="s">
        <v>254</v>
      </c>
      <c r="E102" s="813" t="s">
        <v>2172</v>
      </c>
      <c r="F102" s="816" t="s">
        <v>2784</v>
      </c>
    </row>
    <row r="103" spans="1:6" x14ac:dyDescent="0.25">
      <c r="A103" s="441" t="s">
        <v>57</v>
      </c>
      <c r="B103" s="435"/>
      <c r="C103" s="469"/>
      <c r="D103" s="435"/>
      <c r="E103" s="470"/>
      <c r="F103" s="435"/>
    </row>
    <row r="104" spans="1:6" x14ac:dyDescent="0.25">
      <c r="A104" s="70" t="s">
        <v>39</v>
      </c>
      <c r="B104" s="1372" t="s">
        <v>1914</v>
      </c>
      <c r="C104" s="1372" t="s">
        <v>55</v>
      </c>
      <c r="D104" s="1376" t="s">
        <v>1789</v>
      </c>
      <c r="E104" s="1374" t="s">
        <v>3157</v>
      </c>
      <c r="F104" s="1375" t="s">
        <v>1790</v>
      </c>
    </row>
    <row r="105" spans="1:6" x14ac:dyDescent="0.25">
      <c r="A105" s="70" t="s">
        <v>38</v>
      </c>
      <c r="B105" s="1372" t="s">
        <v>1915</v>
      </c>
      <c r="C105" s="1372" t="s">
        <v>55</v>
      </c>
      <c r="D105" s="1376" t="s">
        <v>1789</v>
      </c>
      <c r="E105" s="1374" t="s">
        <v>3157</v>
      </c>
      <c r="F105" s="1375" t="s">
        <v>1790</v>
      </c>
    </row>
    <row r="106" spans="1:6" x14ac:dyDescent="0.25">
      <c r="A106" s="602" t="s">
        <v>40</v>
      </c>
      <c r="B106" s="897" t="s">
        <v>2417</v>
      </c>
      <c r="C106" s="898" t="s">
        <v>49</v>
      </c>
      <c r="D106" s="897" t="s">
        <v>1024</v>
      </c>
      <c r="E106" s="899" t="s">
        <v>1979</v>
      </c>
      <c r="F106" s="900" t="s">
        <v>1025</v>
      </c>
    </row>
    <row r="107" spans="1:6" x14ac:dyDescent="0.25">
      <c r="A107" s="602" t="s">
        <v>41</v>
      </c>
      <c r="B107" s="897" t="s">
        <v>2418</v>
      </c>
      <c r="C107" s="898" t="s">
        <v>49</v>
      </c>
      <c r="D107" s="897" t="s">
        <v>1024</v>
      </c>
      <c r="E107" s="899" t="s">
        <v>1979</v>
      </c>
      <c r="F107" s="900" t="s">
        <v>1025</v>
      </c>
    </row>
    <row r="108" spans="1:6" x14ac:dyDescent="0.25">
      <c r="A108" s="603" t="s">
        <v>2550</v>
      </c>
      <c r="B108" s="572"/>
      <c r="C108" s="56"/>
      <c r="D108" s="14"/>
      <c r="E108" s="14"/>
      <c r="F108" s="14"/>
    </row>
    <row r="109" spans="1:6" x14ac:dyDescent="0.25">
      <c r="A109" s="70" t="s">
        <v>34</v>
      </c>
      <c r="B109" s="1204" t="s">
        <v>109</v>
      </c>
      <c r="C109" s="1204" t="s">
        <v>70</v>
      </c>
      <c r="D109" s="1204" t="s">
        <v>110</v>
      </c>
      <c r="E109" s="1205" t="s">
        <v>74</v>
      </c>
      <c r="F109" s="586" t="s">
        <v>111</v>
      </c>
    </row>
    <row r="110" spans="1:6" x14ac:dyDescent="0.25">
      <c r="A110" s="70" t="s">
        <v>35</v>
      </c>
      <c r="B110" s="1204" t="s">
        <v>112</v>
      </c>
      <c r="C110" s="1204" t="s">
        <v>70</v>
      </c>
      <c r="D110" s="1204" t="s">
        <v>110</v>
      </c>
      <c r="E110" s="1205" t="s">
        <v>74</v>
      </c>
      <c r="F110" s="586" t="s">
        <v>111</v>
      </c>
    </row>
    <row r="111" spans="1:6" x14ac:dyDescent="0.25">
      <c r="A111" s="70" t="s">
        <v>36</v>
      </c>
      <c r="B111" s="1263" t="s">
        <v>1691</v>
      </c>
      <c r="C111" s="1263" t="s">
        <v>0</v>
      </c>
      <c r="D111" s="1264" t="s">
        <v>1692</v>
      </c>
      <c r="E111" s="1263" t="s">
        <v>3139</v>
      </c>
      <c r="F111" s="1265" t="s">
        <v>1693</v>
      </c>
    </row>
    <row r="112" spans="1:6" x14ac:dyDescent="0.25">
      <c r="A112" s="70" t="s">
        <v>37</v>
      </c>
      <c r="B112" s="1263" t="s">
        <v>1694</v>
      </c>
      <c r="C112" s="1263" t="s">
        <v>0</v>
      </c>
      <c r="D112" s="1266" t="s">
        <v>1695</v>
      </c>
      <c r="E112" s="1263" t="s">
        <v>3139</v>
      </c>
      <c r="F112" s="1265" t="s">
        <v>1696</v>
      </c>
    </row>
    <row r="113" spans="1:6" x14ac:dyDescent="0.25">
      <c r="A113" s="441" t="s">
        <v>57</v>
      </c>
      <c r="B113" s="435"/>
      <c r="C113" s="440"/>
      <c r="D113" s="470"/>
      <c r="E113" s="626"/>
      <c r="F113" s="435"/>
    </row>
    <row r="114" spans="1:6" x14ac:dyDescent="0.25">
      <c r="A114" s="70" t="s">
        <v>39</v>
      </c>
      <c r="B114" s="897" t="s">
        <v>2419</v>
      </c>
      <c r="C114" s="897" t="s">
        <v>49</v>
      </c>
      <c r="D114" s="897" t="s">
        <v>1030</v>
      </c>
      <c r="E114" s="897" t="s">
        <v>1979</v>
      </c>
      <c r="F114" s="75" t="s">
        <v>1031</v>
      </c>
    </row>
    <row r="115" spans="1:6" x14ac:dyDescent="0.25">
      <c r="A115" s="651" t="s">
        <v>38</v>
      </c>
      <c r="B115" s="897" t="s">
        <v>2420</v>
      </c>
      <c r="C115" s="897" t="s">
        <v>49</v>
      </c>
      <c r="D115" s="897" t="s">
        <v>1030</v>
      </c>
      <c r="E115" s="897" t="s">
        <v>1979</v>
      </c>
      <c r="F115" s="75" t="s">
        <v>1031</v>
      </c>
    </row>
    <row r="116" spans="1:6" x14ac:dyDescent="0.25">
      <c r="A116" s="602" t="s">
        <v>40</v>
      </c>
      <c r="B116" s="1147" t="s">
        <v>2008</v>
      </c>
      <c r="C116" s="1147" t="s">
        <v>1988</v>
      </c>
      <c r="D116" s="18"/>
      <c r="E116" s="562"/>
      <c r="F116" s="75"/>
    </row>
    <row r="117" spans="1:6" x14ac:dyDescent="0.25">
      <c r="A117" s="602" t="s">
        <v>41</v>
      </c>
      <c r="B117" s="1147" t="s">
        <v>2008</v>
      </c>
      <c r="C117" s="1147" t="s">
        <v>1988</v>
      </c>
      <c r="D117" s="18"/>
      <c r="E117" s="562"/>
      <c r="F117" s="75"/>
    </row>
    <row r="118" spans="1:6" x14ac:dyDescent="0.25">
      <c r="A118" s="603" t="s">
        <v>2551</v>
      </c>
      <c r="B118" s="572"/>
      <c r="C118" s="14"/>
      <c r="D118" s="14"/>
      <c r="E118" s="31"/>
      <c r="F118" s="14"/>
    </row>
    <row r="119" spans="1:6" x14ac:dyDescent="0.25">
      <c r="A119" s="70" t="s">
        <v>34</v>
      </c>
      <c r="B119" s="848" t="s">
        <v>2010</v>
      </c>
      <c r="C119" s="849" t="s">
        <v>1896</v>
      </c>
      <c r="D119" s="850"/>
      <c r="E119" s="851" t="s">
        <v>1327</v>
      </c>
      <c r="F119" s="16"/>
    </row>
    <row r="120" spans="1:6" x14ac:dyDescent="0.25">
      <c r="A120" s="70" t="s">
        <v>35</v>
      </c>
      <c r="B120" s="848" t="s">
        <v>2010</v>
      </c>
      <c r="C120" s="849" t="s">
        <v>1896</v>
      </c>
      <c r="D120" s="850"/>
      <c r="E120" s="851" t="s">
        <v>1327</v>
      </c>
      <c r="F120" s="16"/>
    </row>
    <row r="121" spans="1:6" x14ac:dyDescent="0.25">
      <c r="A121" s="70" t="s">
        <v>36</v>
      </c>
      <c r="B121" s="849" t="s">
        <v>2009</v>
      </c>
      <c r="C121" s="849" t="s">
        <v>1898</v>
      </c>
      <c r="D121" s="850"/>
      <c r="E121" s="852" t="s">
        <v>1899</v>
      </c>
      <c r="F121" s="32"/>
    </row>
    <row r="122" spans="1:6" x14ac:dyDescent="0.25">
      <c r="A122" s="70" t="s">
        <v>37</v>
      </c>
      <c r="B122" s="849" t="s">
        <v>2009</v>
      </c>
      <c r="C122" s="849" t="s">
        <v>1898</v>
      </c>
      <c r="D122" s="850"/>
      <c r="E122" s="852" t="s">
        <v>1899</v>
      </c>
      <c r="F122" s="32"/>
    </row>
    <row r="123" spans="1:6" x14ac:dyDescent="0.25">
      <c r="A123" s="441" t="s">
        <v>57</v>
      </c>
      <c r="B123" s="435"/>
      <c r="C123" s="469"/>
      <c r="D123" s="435"/>
      <c r="E123" s="626"/>
      <c r="F123" s="627"/>
    </row>
    <row r="124" spans="1:6" x14ac:dyDescent="0.25">
      <c r="A124" s="70" t="s">
        <v>39</v>
      </c>
      <c r="B124" s="906" t="s">
        <v>1040</v>
      </c>
      <c r="C124" s="906" t="s">
        <v>2880</v>
      </c>
      <c r="D124" s="907" t="s">
        <v>2884</v>
      </c>
      <c r="E124" s="43" t="s">
        <v>1978</v>
      </c>
      <c r="F124" s="631" t="s">
        <v>2885</v>
      </c>
    </row>
    <row r="125" spans="1:6" x14ac:dyDescent="0.25">
      <c r="A125" s="70" t="s">
        <v>38</v>
      </c>
      <c r="B125" s="906" t="s">
        <v>1048</v>
      </c>
      <c r="C125" s="906" t="s">
        <v>2880</v>
      </c>
      <c r="D125" s="907" t="s">
        <v>2884</v>
      </c>
      <c r="E125" s="43" t="s">
        <v>1978</v>
      </c>
      <c r="F125" s="631" t="s">
        <v>2885</v>
      </c>
    </row>
    <row r="126" spans="1:6" x14ac:dyDescent="0.25">
      <c r="A126" s="602" t="s">
        <v>40</v>
      </c>
      <c r="B126" s="906" t="s">
        <v>1040</v>
      </c>
      <c r="C126" s="906" t="s">
        <v>2881</v>
      </c>
      <c r="D126" s="907" t="s">
        <v>2884</v>
      </c>
      <c r="E126" s="43" t="s">
        <v>1978</v>
      </c>
      <c r="F126" s="631" t="s">
        <v>2885</v>
      </c>
    </row>
    <row r="127" spans="1:6" x14ac:dyDescent="0.25">
      <c r="A127" s="602" t="s">
        <v>41</v>
      </c>
      <c r="B127" s="906" t="s">
        <v>1048</v>
      </c>
      <c r="C127" s="906" t="s">
        <v>2881</v>
      </c>
      <c r="D127" s="907" t="s">
        <v>2884</v>
      </c>
      <c r="E127" s="43" t="s">
        <v>1978</v>
      </c>
      <c r="F127" s="631" t="s">
        <v>2885</v>
      </c>
    </row>
    <row r="128" spans="1:6" x14ac:dyDescent="0.25">
      <c r="A128" s="603" t="s">
        <v>2552</v>
      </c>
      <c r="B128" s="572"/>
      <c r="C128" s="56"/>
      <c r="D128" s="14"/>
      <c r="E128" s="14"/>
      <c r="F128" s="14"/>
    </row>
    <row r="129" spans="1:6" x14ac:dyDescent="0.25">
      <c r="A129" s="70" t="s">
        <v>34</v>
      </c>
      <c r="B129" s="1141" t="s">
        <v>1085</v>
      </c>
      <c r="C129" s="1141" t="s">
        <v>50</v>
      </c>
      <c r="D129" s="1141" t="s">
        <v>2235</v>
      </c>
      <c r="E129" s="1141" t="s">
        <v>3372</v>
      </c>
      <c r="F129" s="1157" t="s">
        <v>1090</v>
      </c>
    </row>
    <row r="130" spans="1:6" x14ac:dyDescent="0.25">
      <c r="A130" s="70" t="s">
        <v>35</v>
      </c>
      <c r="B130" s="1134" t="s">
        <v>1088</v>
      </c>
      <c r="C130" s="1135" t="s">
        <v>50</v>
      </c>
      <c r="D130" s="1137" t="s">
        <v>2237</v>
      </c>
      <c r="E130" s="1136" t="s">
        <v>3372</v>
      </c>
      <c r="F130" s="1158" t="s">
        <v>2238</v>
      </c>
    </row>
    <row r="131" spans="1:6" x14ac:dyDescent="0.25">
      <c r="A131" s="70" t="s">
        <v>36</v>
      </c>
      <c r="B131" s="922" t="s">
        <v>2435</v>
      </c>
      <c r="C131" s="914" t="s">
        <v>9</v>
      </c>
      <c r="D131" s="922" t="s">
        <v>802</v>
      </c>
      <c r="E131" s="922" t="s">
        <v>742</v>
      </c>
      <c r="F131" s="967" t="s">
        <v>803</v>
      </c>
    </row>
    <row r="132" spans="1:6" x14ac:dyDescent="0.25">
      <c r="A132" s="70" t="s">
        <v>37</v>
      </c>
      <c r="B132" s="922" t="s">
        <v>2436</v>
      </c>
      <c r="C132" s="914" t="s">
        <v>9</v>
      </c>
      <c r="D132" s="922" t="s">
        <v>802</v>
      </c>
      <c r="E132" s="922" t="s">
        <v>742</v>
      </c>
      <c r="F132" s="943" t="s">
        <v>803</v>
      </c>
    </row>
    <row r="133" spans="1:6" x14ac:dyDescent="0.25">
      <c r="A133" s="441" t="s">
        <v>57</v>
      </c>
      <c r="B133" s="622"/>
      <c r="C133" s="622"/>
      <c r="D133" s="622"/>
      <c r="E133" s="622"/>
      <c r="F133" s="622"/>
    </row>
    <row r="134" spans="1:6" x14ac:dyDescent="0.25">
      <c r="A134" s="70" t="s">
        <v>39</v>
      </c>
      <c r="B134" s="922" t="s">
        <v>2437</v>
      </c>
      <c r="C134" s="914" t="s">
        <v>9</v>
      </c>
      <c r="D134" s="922" t="s">
        <v>806</v>
      </c>
      <c r="E134" s="922" t="s">
        <v>742</v>
      </c>
      <c r="F134" s="943" t="s">
        <v>2227</v>
      </c>
    </row>
    <row r="135" spans="1:6" x14ac:dyDescent="0.25">
      <c r="A135" s="70" t="s">
        <v>38</v>
      </c>
      <c r="B135" s="922" t="s">
        <v>2438</v>
      </c>
      <c r="C135" s="914" t="s">
        <v>9</v>
      </c>
      <c r="D135" s="922" t="s">
        <v>806</v>
      </c>
      <c r="E135" s="922" t="s">
        <v>742</v>
      </c>
      <c r="F135" s="943" t="s">
        <v>2227</v>
      </c>
    </row>
    <row r="136" spans="1:6" x14ac:dyDescent="0.25">
      <c r="A136" s="602" t="s">
        <v>40</v>
      </c>
      <c r="B136" s="1147" t="s">
        <v>2007</v>
      </c>
      <c r="C136" s="1147" t="s">
        <v>1986</v>
      </c>
      <c r="D136" s="632"/>
      <c r="E136" s="32"/>
      <c r="F136" s="43"/>
    </row>
    <row r="137" spans="1:6" x14ac:dyDescent="0.25">
      <c r="A137" s="602" t="s">
        <v>41</v>
      </c>
      <c r="B137" s="1147" t="s">
        <v>2007</v>
      </c>
      <c r="C137" s="1147" t="s">
        <v>1986</v>
      </c>
      <c r="D137" s="632"/>
      <c r="E137" s="32"/>
      <c r="F137" s="43"/>
    </row>
    <row r="138" spans="1:6" x14ac:dyDescent="0.25">
      <c r="A138" s="60" t="s">
        <v>15</v>
      </c>
      <c r="B138" s="59"/>
      <c r="C138" s="55"/>
      <c r="D138" s="59"/>
      <c r="E138" s="59"/>
      <c r="F138" s="59"/>
    </row>
    <row r="139" spans="1:6" x14ac:dyDescent="0.25">
      <c r="A139" s="628" t="s">
        <v>3</v>
      </c>
      <c r="B139" s="28" t="s">
        <v>6</v>
      </c>
      <c r="C139" s="629" t="s">
        <v>7</v>
      </c>
      <c r="D139" s="28" t="s">
        <v>8</v>
      </c>
      <c r="E139" s="29" t="s">
        <v>4</v>
      </c>
      <c r="F139" s="28" t="s">
        <v>11</v>
      </c>
    </row>
    <row r="140" spans="1:6" x14ac:dyDescent="0.25">
      <c r="A140" s="603" t="s">
        <v>2553</v>
      </c>
      <c r="B140" s="572"/>
      <c r="C140" s="56"/>
      <c r="D140" s="14"/>
      <c r="E140" s="14"/>
      <c r="F140" s="76"/>
    </row>
    <row r="141" spans="1:6" x14ac:dyDescent="0.25">
      <c r="A141" s="70" t="s">
        <v>34</v>
      </c>
      <c r="B141" s="888" t="s">
        <v>2421</v>
      </c>
      <c r="C141" s="895" t="s">
        <v>49</v>
      </c>
      <c r="D141" s="901" t="s">
        <v>1036</v>
      </c>
      <c r="E141" s="902" t="s">
        <v>1979</v>
      </c>
      <c r="F141" s="30" t="s">
        <v>1037</v>
      </c>
    </row>
    <row r="142" spans="1:6" x14ac:dyDescent="0.25">
      <c r="A142" s="70" t="s">
        <v>35</v>
      </c>
      <c r="B142" s="888" t="s">
        <v>2422</v>
      </c>
      <c r="C142" s="895" t="s">
        <v>49</v>
      </c>
      <c r="D142" s="903" t="s">
        <v>2234</v>
      </c>
      <c r="E142" s="894" t="s">
        <v>1979</v>
      </c>
      <c r="F142" s="30" t="s">
        <v>1037</v>
      </c>
    </row>
    <row r="143" spans="1:6" x14ac:dyDescent="0.25">
      <c r="A143" s="70" t="s">
        <v>36</v>
      </c>
      <c r="B143" s="935" t="s">
        <v>3381</v>
      </c>
      <c r="C143" s="965" t="s">
        <v>9</v>
      </c>
      <c r="D143" s="922" t="s">
        <v>812</v>
      </c>
      <c r="E143" s="966" t="s">
        <v>742</v>
      </c>
      <c r="F143" s="918" t="s">
        <v>2228</v>
      </c>
    </row>
    <row r="144" spans="1:6" x14ac:dyDescent="0.25">
      <c r="A144" s="70" t="s">
        <v>37</v>
      </c>
      <c r="B144" s="74"/>
      <c r="C144" s="659" t="s">
        <v>1991</v>
      </c>
      <c r="D144" s="32"/>
      <c r="E144" s="33"/>
      <c r="F144" s="5"/>
    </row>
    <row r="145" spans="1:6" x14ac:dyDescent="0.25">
      <c r="A145" s="441" t="s">
        <v>57</v>
      </c>
      <c r="B145" s="435"/>
      <c r="C145" s="469"/>
      <c r="D145" s="435"/>
      <c r="E145" s="470"/>
      <c r="F145" s="435"/>
    </row>
    <row r="146" spans="1:6" x14ac:dyDescent="0.25">
      <c r="A146" s="70" t="s">
        <v>39</v>
      </c>
      <c r="B146" s="888" t="s">
        <v>2423</v>
      </c>
      <c r="C146" s="889" t="s">
        <v>49</v>
      </c>
      <c r="D146" s="889" t="s">
        <v>1052</v>
      </c>
      <c r="E146" s="889" t="s">
        <v>1980</v>
      </c>
      <c r="F146" s="905" t="s">
        <v>1053</v>
      </c>
    </row>
    <row r="147" spans="1:6" x14ac:dyDescent="0.25">
      <c r="A147" s="70" t="s">
        <v>38</v>
      </c>
      <c r="B147" s="888" t="s">
        <v>2424</v>
      </c>
      <c r="C147" s="889" t="s">
        <v>49</v>
      </c>
      <c r="D147" s="889" t="s">
        <v>1052</v>
      </c>
      <c r="E147" s="904" t="s">
        <v>1980</v>
      </c>
      <c r="F147" s="905" t="s">
        <v>1053</v>
      </c>
    </row>
    <row r="148" spans="1:6" x14ac:dyDescent="0.25">
      <c r="A148" s="602" t="s">
        <v>40</v>
      </c>
      <c r="B148" s="1148" t="s">
        <v>2006</v>
      </c>
      <c r="C148" s="1147" t="s">
        <v>1990</v>
      </c>
      <c r="D148" s="78"/>
      <c r="E148" s="74"/>
      <c r="F148" s="72"/>
    </row>
    <row r="149" spans="1:6" x14ac:dyDescent="0.25">
      <c r="A149" s="602" t="s">
        <v>41</v>
      </c>
      <c r="B149" s="1148" t="s">
        <v>2006</v>
      </c>
      <c r="C149" s="1147" t="s">
        <v>1990</v>
      </c>
      <c r="D149" s="78"/>
      <c r="E149" s="74"/>
      <c r="F149" s="72"/>
    </row>
    <row r="150" spans="1:6" x14ac:dyDescent="0.25">
      <c r="A150" s="603" t="s">
        <v>2554</v>
      </c>
      <c r="B150" s="572"/>
      <c r="C150" s="56"/>
      <c r="D150" s="14"/>
      <c r="E150" s="14"/>
      <c r="F150" s="14"/>
    </row>
    <row r="151" spans="1:6" x14ac:dyDescent="0.25">
      <c r="A151" s="651" t="s">
        <v>34</v>
      </c>
      <c r="B151" s="815" t="s">
        <v>2786</v>
      </c>
      <c r="C151" s="811" t="s">
        <v>20</v>
      </c>
      <c r="D151" s="817" t="s">
        <v>256</v>
      </c>
      <c r="E151" s="813" t="s">
        <v>2172</v>
      </c>
      <c r="F151" s="817" t="s">
        <v>2787</v>
      </c>
    </row>
    <row r="152" spans="1:6" x14ac:dyDescent="0.25">
      <c r="A152" s="651" t="s">
        <v>35</v>
      </c>
      <c r="B152" s="815" t="s">
        <v>2788</v>
      </c>
      <c r="C152" s="811" t="s">
        <v>20</v>
      </c>
      <c r="D152" s="818" t="s">
        <v>259</v>
      </c>
      <c r="E152" s="813" t="s">
        <v>2172</v>
      </c>
      <c r="F152" s="811" t="s">
        <v>2787</v>
      </c>
    </row>
    <row r="153" spans="1:6" x14ac:dyDescent="0.25">
      <c r="A153" s="70" t="s">
        <v>36</v>
      </c>
      <c r="B153" s="922" t="s">
        <v>2439</v>
      </c>
      <c r="C153" s="914" t="s">
        <v>9</v>
      </c>
      <c r="D153" s="922" t="s">
        <v>815</v>
      </c>
      <c r="E153" s="922" t="s">
        <v>2185</v>
      </c>
      <c r="F153" s="943" t="s">
        <v>816</v>
      </c>
    </row>
    <row r="154" spans="1:6" x14ac:dyDescent="0.25">
      <c r="A154" s="70" t="s">
        <v>37</v>
      </c>
      <c r="B154" s="922" t="s">
        <v>2440</v>
      </c>
      <c r="C154" s="914" t="s">
        <v>9</v>
      </c>
      <c r="D154" s="922" t="s">
        <v>815</v>
      </c>
      <c r="E154" s="922" t="s">
        <v>2185</v>
      </c>
      <c r="F154" s="943" t="s">
        <v>816</v>
      </c>
    </row>
    <row r="155" spans="1:6" x14ac:dyDescent="0.25">
      <c r="A155" s="441" t="s">
        <v>57</v>
      </c>
      <c r="B155" s="435"/>
      <c r="C155" s="469"/>
      <c r="D155" s="435"/>
      <c r="E155" s="470"/>
      <c r="F155" s="435"/>
    </row>
    <row r="156" spans="1:6" x14ac:dyDescent="0.25">
      <c r="A156" s="70" t="s">
        <v>39</v>
      </c>
      <c r="B156" s="1130" t="s">
        <v>1091</v>
      </c>
      <c r="C156" s="1139" t="s">
        <v>50</v>
      </c>
      <c r="D156" s="1140" t="s">
        <v>2239</v>
      </c>
      <c r="E156" s="1133" t="s">
        <v>3372</v>
      </c>
      <c r="F156" s="1140" t="s">
        <v>1093</v>
      </c>
    </row>
    <row r="157" spans="1:6" x14ac:dyDescent="0.25">
      <c r="A157" s="70" t="s">
        <v>38</v>
      </c>
      <c r="B157" s="1143" t="s">
        <v>1094</v>
      </c>
      <c r="C157" s="1143" t="s">
        <v>50</v>
      </c>
      <c r="D157" s="1143" t="s">
        <v>2240</v>
      </c>
      <c r="E157" s="1145" t="s">
        <v>3372</v>
      </c>
      <c r="F157" s="1159" t="s">
        <v>2241</v>
      </c>
    </row>
    <row r="158" spans="1:6" x14ac:dyDescent="0.25">
      <c r="A158" s="602" t="s">
        <v>40</v>
      </c>
      <c r="B158" s="1204" t="s">
        <v>113</v>
      </c>
      <c r="C158" s="1204" t="s">
        <v>70</v>
      </c>
      <c r="D158" s="1204" t="s">
        <v>114</v>
      </c>
      <c r="E158" s="1205" t="s">
        <v>74</v>
      </c>
      <c r="F158" s="72" t="s">
        <v>115</v>
      </c>
    </row>
    <row r="159" spans="1:6" x14ac:dyDescent="0.25">
      <c r="A159" s="602" t="s">
        <v>41</v>
      </c>
      <c r="B159" s="1209" t="s">
        <v>116</v>
      </c>
      <c r="C159" s="1209" t="s">
        <v>70</v>
      </c>
      <c r="D159" s="1209" t="s">
        <v>114</v>
      </c>
      <c r="E159" s="1209" t="s">
        <v>74</v>
      </c>
      <c r="F159" s="75" t="s">
        <v>115</v>
      </c>
    </row>
    <row r="160" spans="1:6" x14ac:dyDescent="0.25">
      <c r="A160" s="603" t="s">
        <v>2555</v>
      </c>
      <c r="B160" s="572"/>
      <c r="C160" s="56"/>
      <c r="D160" s="14"/>
      <c r="E160" s="14"/>
      <c r="F160" s="14"/>
    </row>
    <row r="161" spans="1:6" x14ac:dyDescent="0.25">
      <c r="A161" s="70" t="s">
        <v>34</v>
      </c>
      <c r="B161" s="782" t="s">
        <v>2328</v>
      </c>
      <c r="C161" s="782" t="s">
        <v>2003</v>
      </c>
      <c r="D161" s="782" t="s">
        <v>485</v>
      </c>
      <c r="E161" s="786" t="s">
        <v>431</v>
      </c>
      <c r="F161" s="766" t="s">
        <v>486</v>
      </c>
    </row>
    <row r="162" spans="1:6" x14ac:dyDescent="0.25">
      <c r="A162" s="70" t="s">
        <v>35</v>
      </c>
      <c r="B162" s="782" t="s">
        <v>2329</v>
      </c>
      <c r="C162" s="782" t="s">
        <v>2003</v>
      </c>
      <c r="D162" s="782" t="s">
        <v>485</v>
      </c>
      <c r="E162" s="786" t="s">
        <v>431</v>
      </c>
      <c r="F162" s="766" t="s">
        <v>486</v>
      </c>
    </row>
    <row r="163" spans="1:6" x14ac:dyDescent="0.25">
      <c r="A163" s="70" t="s">
        <v>36</v>
      </c>
      <c r="B163" s="766" t="s">
        <v>2328</v>
      </c>
      <c r="C163" s="766" t="s">
        <v>2002</v>
      </c>
      <c r="D163" s="789" t="s">
        <v>485</v>
      </c>
      <c r="E163" s="765" t="s">
        <v>431</v>
      </c>
      <c r="F163" s="767" t="s">
        <v>486</v>
      </c>
    </row>
    <row r="164" spans="1:6" x14ac:dyDescent="0.25">
      <c r="A164" s="70" t="s">
        <v>37</v>
      </c>
      <c r="B164" s="766" t="s">
        <v>2329</v>
      </c>
      <c r="C164" s="766" t="s">
        <v>2002</v>
      </c>
      <c r="D164" s="789" t="s">
        <v>485</v>
      </c>
      <c r="E164" s="765" t="s">
        <v>431</v>
      </c>
      <c r="F164" s="767" t="s">
        <v>486</v>
      </c>
    </row>
    <row r="165" spans="1:6" x14ac:dyDescent="0.25">
      <c r="A165" s="441" t="s">
        <v>57</v>
      </c>
      <c r="B165" s="435"/>
      <c r="C165" s="469"/>
      <c r="D165" s="470"/>
      <c r="E165" s="470"/>
      <c r="F165" s="627"/>
    </row>
    <row r="166" spans="1:6" x14ac:dyDescent="0.25">
      <c r="A166" s="651" t="s">
        <v>39</v>
      </c>
      <c r="B166" s="914" t="s">
        <v>2441</v>
      </c>
      <c r="C166" s="914" t="s">
        <v>9</v>
      </c>
      <c r="D166" s="914" t="s">
        <v>819</v>
      </c>
      <c r="E166" s="916" t="s">
        <v>2185</v>
      </c>
      <c r="F166" s="924" t="s">
        <v>820</v>
      </c>
    </row>
    <row r="167" spans="1:6" x14ac:dyDescent="0.25">
      <c r="A167" s="70" t="s">
        <v>38</v>
      </c>
      <c r="B167" s="914" t="s">
        <v>2442</v>
      </c>
      <c r="C167" s="914" t="s">
        <v>9</v>
      </c>
      <c r="D167" s="914" t="s">
        <v>819</v>
      </c>
      <c r="E167" s="916" t="s">
        <v>2185</v>
      </c>
      <c r="F167" s="924" t="s">
        <v>820</v>
      </c>
    </row>
    <row r="168" spans="1:6" x14ac:dyDescent="0.25">
      <c r="A168" s="602" t="s">
        <v>40</v>
      </c>
      <c r="B168" s="1147" t="s">
        <v>2008</v>
      </c>
      <c r="C168" s="1147" t="s">
        <v>1988</v>
      </c>
      <c r="D168" s="21"/>
      <c r="E168" s="591"/>
      <c r="F168" s="21"/>
    </row>
    <row r="169" spans="1:6" x14ac:dyDescent="0.25">
      <c r="A169" s="602" t="s">
        <v>41</v>
      </c>
      <c r="B169" s="1147" t="s">
        <v>2008</v>
      </c>
      <c r="C169" s="1147" t="s">
        <v>1988</v>
      </c>
      <c r="D169" s="21"/>
      <c r="E169" s="591"/>
      <c r="F169" s="21"/>
    </row>
    <row r="170" spans="1:6" x14ac:dyDescent="0.25">
      <c r="A170" s="603" t="s">
        <v>2556</v>
      </c>
      <c r="B170" s="572"/>
      <c r="C170" s="56"/>
      <c r="D170" s="14"/>
      <c r="E170" s="31"/>
      <c r="F170" s="14"/>
    </row>
    <row r="171" spans="1:6" x14ac:dyDescent="0.25">
      <c r="A171" s="70" t="s">
        <v>34</v>
      </c>
      <c r="B171" s="848" t="s">
        <v>2010</v>
      </c>
      <c r="C171" s="849" t="s">
        <v>1896</v>
      </c>
      <c r="D171" s="850"/>
      <c r="E171" s="851" t="s">
        <v>1327</v>
      </c>
      <c r="F171" s="70"/>
    </row>
    <row r="172" spans="1:6" x14ac:dyDescent="0.25">
      <c r="A172" s="70" t="s">
        <v>35</v>
      </c>
      <c r="B172" s="848" t="s">
        <v>2010</v>
      </c>
      <c r="C172" s="849" t="s">
        <v>1896</v>
      </c>
      <c r="D172" s="850"/>
      <c r="E172" s="851" t="s">
        <v>1327</v>
      </c>
      <c r="F172" s="70"/>
    </row>
    <row r="173" spans="1:6" x14ac:dyDescent="0.25">
      <c r="A173" s="70" t="s">
        <v>36</v>
      </c>
      <c r="B173" s="849" t="s">
        <v>2009</v>
      </c>
      <c r="C173" s="849" t="s">
        <v>1898</v>
      </c>
      <c r="D173" s="850"/>
      <c r="E173" s="852" t="s">
        <v>1899</v>
      </c>
      <c r="F173" s="32"/>
    </row>
    <row r="174" spans="1:6" x14ac:dyDescent="0.25">
      <c r="A174" s="70" t="s">
        <v>37</v>
      </c>
      <c r="B174" s="849" t="s">
        <v>2009</v>
      </c>
      <c r="C174" s="849" t="s">
        <v>1898</v>
      </c>
      <c r="D174" s="850"/>
      <c r="E174" s="852" t="s">
        <v>1899</v>
      </c>
      <c r="F174" s="32"/>
    </row>
    <row r="175" spans="1:6" x14ac:dyDescent="0.25">
      <c r="A175" s="441" t="s">
        <v>57</v>
      </c>
      <c r="B175" s="435"/>
      <c r="C175" s="469"/>
      <c r="D175" s="470"/>
      <c r="E175" s="626"/>
      <c r="F175" s="627"/>
    </row>
    <row r="176" spans="1:6" x14ac:dyDescent="0.25">
      <c r="A176" s="70" t="s">
        <v>39</v>
      </c>
      <c r="B176" s="906" t="s">
        <v>2898</v>
      </c>
      <c r="C176" s="906" t="s">
        <v>2893</v>
      </c>
      <c r="D176" s="906" t="s">
        <v>2900</v>
      </c>
      <c r="E176" s="43" t="s">
        <v>2901</v>
      </c>
      <c r="F176" s="21" t="s">
        <v>2902</v>
      </c>
    </row>
    <row r="177" spans="1:6" x14ac:dyDescent="0.25">
      <c r="A177" s="70" t="s">
        <v>38</v>
      </c>
      <c r="B177" s="906" t="s">
        <v>2899</v>
      </c>
      <c r="C177" s="906" t="s">
        <v>2893</v>
      </c>
      <c r="D177" s="906" t="s">
        <v>2900</v>
      </c>
      <c r="E177" s="43" t="s">
        <v>2901</v>
      </c>
      <c r="F177" s="21" t="s">
        <v>2902</v>
      </c>
    </row>
    <row r="178" spans="1:6" x14ac:dyDescent="0.25">
      <c r="A178" s="602" t="s">
        <v>40</v>
      </c>
      <c r="B178" s="906" t="s">
        <v>2898</v>
      </c>
      <c r="C178" s="906" t="s">
        <v>2894</v>
      </c>
      <c r="D178" s="906" t="s">
        <v>2900</v>
      </c>
      <c r="E178" s="43" t="s">
        <v>2901</v>
      </c>
      <c r="F178" s="21" t="s">
        <v>2902</v>
      </c>
    </row>
    <row r="179" spans="1:6" x14ac:dyDescent="0.25">
      <c r="A179" s="602" t="s">
        <v>41</v>
      </c>
      <c r="B179" s="906" t="s">
        <v>2899</v>
      </c>
      <c r="C179" s="906" t="s">
        <v>2894</v>
      </c>
      <c r="D179" s="906" t="s">
        <v>2900</v>
      </c>
      <c r="E179" s="43" t="s">
        <v>2901</v>
      </c>
      <c r="F179" s="21" t="s">
        <v>2902</v>
      </c>
    </row>
    <row r="180" spans="1:6" x14ac:dyDescent="0.25">
      <c r="A180" s="603" t="s">
        <v>2557</v>
      </c>
      <c r="B180" s="572"/>
      <c r="C180" s="56"/>
      <c r="D180" s="14"/>
      <c r="E180" s="14"/>
      <c r="F180" s="37"/>
    </row>
    <row r="181" spans="1:6" x14ac:dyDescent="0.25">
      <c r="A181" s="70" t="s">
        <v>34</v>
      </c>
      <c r="B181" s="1377" t="s">
        <v>1916</v>
      </c>
      <c r="C181" s="1377" t="s">
        <v>55</v>
      </c>
      <c r="D181" s="1377" t="s">
        <v>1791</v>
      </c>
      <c r="E181" s="1380" t="s">
        <v>1787</v>
      </c>
      <c r="F181" s="1375"/>
    </row>
    <row r="182" spans="1:6" x14ac:dyDescent="0.25">
      <c r="A182" s="70" t="s">
        <v>35</v>
      </c>
      <c r="B182" s="1377" t="s">
        <v>1917</v>
      </c>
      <c r="C182" s="1377" t="s">
        <v>55</v>
      </c>
      <c r="D182" s="1377" t="s">
        <v>1791</v>
      </c>
      <c r="E182" s="1378" t="s">
        <v>1787</v>
      </c>
      <c r="F182" s="1375"/>
    </row>
    <row r="183" spans="1:6" ht="16.5" thickBot="1" x14ac:dyDescent="0.3">
      <c r="A183" s="70" t="s">
        <v>36</v>
      </c>
      <c r="B183" s="1263" t="s">
        <v>1697</v>
      </c>
      <c r="C183" s="1263" t="s">
        <v>0</v>
      </c>
      <c r="D183" s="1263" t="s">
        <v>1698</v>
      </c>
      <c r="E183" s="1246" t="s">
        <v>3139</v>
      </c>
      <c r="F183" s="1267" t="s">
        <v>1699</v>
      </c>
    </row>
    <row r="184" spans="1:6" ht="16.5" thickBot="1" x14ac:dyDescent="0.3">
      <c r="A184" s="70" t="s">
        <v>37</v>
      </c>
      <c r="B184" s="1263" t="s">
        <v>1700</v>
      </c>
      <c r="C184" s="1263" t="s">
        <v>0</v>
      </c>
      <c r="D184" s="1263" t="s">
        <v>1698</v>
      </c>
      <c r="E184" s="1246" t="s">
        <v>3139</v>
      </c>
      <c r="F184" s="1267" t="s">
        <v>1699</v>
      </c>
    </row>
    <row r="185" spans="1:6" x14ac:dyDescent="0.25">
      <c r="A185" s="441" t="s">
        <v>57</v>
      </c>
      <c r="B185" s="435"/>
      <c r="C185" s="469"/>
      <c r="D185" s="435"/>
      <c r="E185" s="470"/>
      <c r="F185" s="435"/>
    </row>
    <row r="186" spans="1:6" x14ac:dyDescent="0.25">
      <c r="A186" s="70" t="s">
        <v>39</v>
      </c>
      <c r="B186" s="897" t="s">
        <v>2425</v>
      </c>
      <c r="C186" s="888" t="s">
        <v>49</v>
      </c>
      <c r="D186" s="888" t="s">
        <v>1043</v>
      </c>
      <c r="E186" s="891" t="s">
        <v>1980</v>
      </c>
      <c r="F186" s="888" t="s">
        <v>1044</v>
      </c>
    </row>
    <row r="187" spans="1:6" x14ac:dyDescent="0.25">
      <c r="A187" s="70" t="s">
        <v>38</v>
      </c>
      <c r="B187" s="897" t="s">
        <v>2426</v>
      </c>
      <c r="C187" s="888" t="s">
        <v>49</v>
      </c>
      <c r="D187" s="888" t="s">
        <v>1043</v>
      </c>
      <c r="E187" s="891" t="s">
        <v>1980</v>
      </c>
      <c r="F187" s="888" t="s">
        <v>1044</v>
      </c>
    </row>
    <row r="188" spans="1:6" x14ac:dyDescent="0.25">
      <c r="A188" s="602" t="s">
        <v>40</v>
      </c>
      <c r="B188" s="1147" t="s">
        <v>2007</v>
      </c>
      <c r="C188" s="1147" t="s">
        <v>1986</v>
      </c>
      <c r="D188" s="32"/>
      <c r="E188" s="32"/>
      <c r="F188" s="32"/>
    </row>
    <row r="189" spans="1:6" x14ac:dyDescent="0.25">
      <c r="A189" s="602" t="s">
        <v>41</v>
      </c>
      <c r="B189" s="1147" t="s">
        <v>2007</v>
      </c>
      <c r="C189" s="1147" t="s">
        <v>1986</v>
      </c>
      <c r="D189" s="32"/>
      <c r="E189" s="32"/>
      <c r="F189" s="32"/>
    </row>
    <row r="190" spans="1:6" x14ac:dyDescent="0.25">
      <c r="A190" s="60" t="s">
        <v>16</v>
      </c>
      <c r="B190" s="59"/>
      <c r="C190" s="59"/>
      <c r="D190" s="59"/>
      <c r="E190" s="59"/>
      <c r="F190" s="59"/>
    </row>
    <row r="191" spans="1:6" x14ac:dyDescent="0.25">
      <c r="A191" s="628" t="s">
        <v>3</v>
      </c>
      <c r="B191" s="28" t="s">
        <v>6</v>
      </c>
      <c r="C191" s="629" t="s">
        <v>7</v>
      </c>
      <c r="D191" s="28" t="s">
        <v>8</v>
      </c>
      <c r="E191" s="29" t="s">
        <v>4</v>
      </c>
      <c r="F191" s="28" t="s">
        <v>11</v>
      </c>
    </row>
    <row r="192" spans="1:6" x14ac:dyDescent="0.25">
      <c r="A192" s="603" t="s">
        <v>2558</v>
      </c>
      <c r="B192" s="572"/>
      <c r="C192" s="56"/>
      <c r="D192" s="14"/>
      <c r="E192" s="14"/>
      <c r="F192" s="14"/>
    </row>
    <row r="193" spans="1:6" x14ac:dyDescent="0.25">
      <c r="A193" s="70" t="s">
        <v>34</v>
      </c>
      <c r="B193" s="815" t="s">
        <v>2789</v>
      </c>
      <c r="C193" s="815" t="s">
        <v>20</v>
      </c>
      <c r="D193" s="815" t="s">
        <v>261</v>
      </c>
      <c r="E193" s="815" t="s">
        <v>2172</v>
      </c>
      <c r="F193" s="815" t="s">
        <v>2790</v>
      </c>
    </row>
    <row r="194" spans="1:6" x14ac:dyDescent="0.25">
      <c r="A194" s="70" t="s">
        <v>35</v>
      </c>
      <c r="B194" s="815" t="s">
        <v>2791</v>
      </c>
      <c r="C194" s="815" t="s">
        <v>20</v>
      </c>
      <c r="D194" s="815" t="s">
        <v>264</v>
      </c>
      <c r="E194" s="815" t="s">
        <v>2172</v>
      </c>
      <c r="F194" s="815" t="s">
        <v>2792</v>
      </c>
    </row>
    <row r="195" spans="1:6" ht="20.45" customHeight="1" x14ac:dyDescent="0.25">
      <c r="A195" s="5" t="s">
        <v>36</v>
      </c>
      <c r="B195" s="1263" t="s">
        <v>2004</v>
      </c>
      <c r="C195" s="1263" t="s">
        <v>0</v>
      </c>
      <c r="D195" s="1268" t="s">
        <v>1698</v>
      </c>
      <c r="E195" s="1263" t="s">
        <v>3139</v>
      </c>
      <c r="F195" s="1268" t="s">
        <v>1699</v>
      </c>
    </row>
    <row r="196" spans="1:6" ht="18.95" customHeight="1" x14ac:dyDescent="0.25">
      <c r="A196" s="5" t="s">
        <v>37</v>
      </c>
      <c r="B196" s="1263" t="s">
        <v>1703</v>
      </c>
      <c r="C196" s="1263" t="s">
        <v>0</v>
      </c>
      <c r="D196" s="1268" t="s">
        <v>1701</v>
      </c>
      <c r="E196" s="1263" t="s">
        <v>3139</v>
      </c>
      <c r="F196" s="1268" t="s">
        <v>1702</v>
      </c>
    </row>
    <row r="197" spans="1:6" ht="15.6" customHeight="1" x14ac:dyDescent="0.25">
      <c r="A197" s="441" t="s">
        <v>57</v>
      </c>
      <c r="B197" s="435"/>
      <c r="C197" s="469"/>
      <c r="D197" s="435"/>
      <c r="E197" s="470"/>
      <c r="F197" s="435"/>
    </row>
    <row r="198" spans="1:6" x14ac:dyDescent="0.25">
      <c r="A198" s="70" t="s">
        <v>39</v>
      </c>
      <c r="B198" s="917" t="s">
        <v>3375</v>
      </c>
      <c r="C198" s="917" t="s">
        <v>9</v>
      </c>
      <c r="D198" s="968" t="s">
        <v>823</v>
      </c>
      <c r="E198" s="919" t="s">
        <v>2185</v>
      </c>
      <c r="F198" s="968" t="s">
        <v>824</v>
      </c>
    </row>
    <row r="199" spans="1:6" x14ac:dyDescent="0.25">
      <c r="A199" s="70" t="s">
        <v>38</v>
      </c>
      <c r="B199" s="917" t="s">
        <v>3376</v>
      </c>
      <c r="C199" s="917" t="s">
        <v>9</v>
      </c>
      <c r="D199" s="968" t="s">
        <v>823</v>
      </c>
      <c r="E199" s="919" t="s">
        <v>2185</v>
      </c>
      <c r="F199" s="968" t="s">
        <v>824</v>
      </c>
    </row>
    <row r="200" spans="1:6" x14ac:dyDescent="0.25">
      <c r="A200" s="602" t="s">
        <v>40</v>
      </c>
      <c r="B200" s="1148" t="s">
        <v>2006</v>
      </c>
      <c r="C200" s="1147" t="s">
        <v>1990</v>
      </c>
      <c r="D200" s="593"/>
      <c r="E200" s="562"/>
      <c r="F200" s="16"/>
    </row>
    <row r="201" spans="1:6" x14ac:dyDescent="0.25">
      <c r="A201" s="602" t="s">
        <v>41</v>
      </c>
      <c r="B201" s="1148" t="s">
        <v>2006</v>
      </c>
      <c r="C201" s="1147" t="s">
        <v>1990</v>
      </c>
      <c r="D201" s="78"/>
      <c r="E201" s="562"/>
      <c r="F201" s="72"/>
    </row>
    <row r="202" spans="1:6" x14ac:dyDescent="0.25">
      <c r="A202" s="603" t="s">
        <v>2559</v>
      </c>
      <c r="B202" s="572"/>
      <c r="C202" s="56"/>
      <c r="D202" s="14"/>
      <c r="E202" s="14"/>
      <c r="F202" s="14"/>
    </row>
    <row r="203" spans="1:6" x14ac:dyDescent="0.25">
      <c r="A203" s="70" t="s">
        <v>34</v>
      </c>
      <c r="B203" s="1379" t="s">
        <v>1918</v>
      </c>
      <c r="C203" s="1379" t="s">
        <v>55</v>
      </c>
      <c r="D203" s="1379" t="s">
        <v>1793</v>
      </c>
      <c r="E203" s="1380" t="s">
        <v>3315</v>
      </c>
      <c r="F203" s="1375" t="s">
        <v>1794</v>
      </c>
    </row>
    <row r="204" spans="1:6" x14ac:dyDescent="0.25">
      <c r="A204" s="70" t="s">
        <v>35</v>
      </c>
      <c r="B204" s="1379" t="s">
        <v>1919</v>
      </c>
      <c r="C204" s="1379" t="s">
        <v>55</v>
      </c>
      <c r="D204" s="1379" t="s">
        <v>1793</v>
      </c>
      <c r="E204" s="1380" t="s">
        <v>3315</v>
      </c>
      <c r="F204" s="1375" t="s">
        <v>1794</v>
      </c>
    </row>
    <row r="205" spans="1:6" x14ac:dyDescent="0.25">
      <c r="A205" s="70" t="s">
        <v>36</v>
      </c>
      <c r="B205" s="1389" t="s">
        <v>1928</v>
      </c>
      <c r="C205" s="1389" t="s">
        <v>56</v>
      </c>
      <c r="D205" s="1389" t="s">
        <v>1817</v>
      </c>
      <c r="E205" s="1390" t="s">
        <v>1809</v>
      </c>
      <c r="F205" s="1390" t="s">
        <v>1818</v>
      </c>
    </row>
    <row r="206" spans="1:6" x14ac:dyDescent="0.25">
      <c r="A206" s="70" t="s">
        <v>37</v>
      </c>
      <c r="B206" s="1389" t="s">
        <v>1929</v>
      </c>
      <c r="C206" s="1389" t="s">
        <v>56</v>
      </c>
      <c r="D206" s="1389" t="s">
        <v>1819</v>
      </c>
      <c r="E206" s="1390" t="s">
        <v>1809</v>
      </c>
      <c r="F206" s="1390" t="s">
        <v>1820</v>
      </c>
    </row>
    <row r="207" spans="1:6" x14ac:dyDescent="0.25">
      <c r="A207" s="441" t="s">
        <v>57</v>
      </c>
      <c r="B207" s="435"/>
      <c r="C207" s="469"/>
      <c r="D207" s="435"/>
      <c r="E207" s="470"/>
      <c r="F207" s="435"/>
    </row>
    <row r="208" spans="1:6" x14ac:dyDescent="0.25">
      <c r="A208" s="70" t="s">
        <v>39</v>
      </c>
      <c r="B208" s="917" t="s">
        <v>3377</v>
      </c>
      <c r="C208" s="917" t="s">
        <v>9</v>
      </c>
      <c r="D208" s="969" t="s">
        <v>827</v>
      </c>
      <c r="E208" s="919" t="s">
        <v>2185</v>
      </c>
      <c r="F208" s="968" t="s">
        <v>2229</v>
      </c>
    </row>
    <row r="209" spans="1:6" x14ac:dyDescent="0.25">
      <c r="A209" s="70" t="s">
        <v>38</v>
      </c>
      <c r="B209" s="917" t="s">
        <v>3378</v>
      </c>
      <c r="C209" s="917" t="s">
        <v>9</v>
      </c>
      <c r="D209" s="969" t="s">
        <v>827</v>
      </c>
      <c r="E209" s="919" t="s">
        <v>2185</v>
      </c>
      <c r="F209" s="968" t="s">
        <v>2229</v>
      </c>
    </row>
    <row r="210" spans="1:6" x14ac:dyDescent="0.25">
      <c r="A210" s="602" t="s">
        <v>40</v>
      </c>
      <c r="B210" s="1204" t="s">
        <v>117</v>
      </c>
      <c r="C210" s="1204" t="s">
        <v>70</v>
      </c>
      <c r="D210" s="1204" t="s">
        <v>118</v>
      </c>
      <c r="E210" s="1205" t="s">
        <v>74</v>
      </c>
      <c r="F210" s="5" t="s">
        <v>119</v>
      </c>
    </row>
    <row r="211" spans="1:6" x14ac:dyDescent="0.25">
      <c r="A211" s="602" t="s">
        <v>41</v>
      </c>
      <c r="B211" s="1204" t="s">
        <v>120</v>
      </c>
      <c r="C211" s="1204" t="s">
        <v>70</v>
      </c>
      <c r="D211" s="1204" t="s">
        <v>118</v>
      </c>
      <c r="E211" s="1205" t="s">
        <v>74</v>
      </c>
      <c r="F211" s="5" t="s">
        <v>119</v>
      </c>
    </row>
    <row r="212" spans="1:6" x14ac:dyDescent="0.25">
      <c r="A212" s="603" t="s">
        <v>2560</v>
      </c>
      <c r="B212" s="572"/>
      <c r="C212" s="56"/>
      <c r="D212" s="14"/>
      <c r="E212" s="14"/>
      <c r="F212" s="14"/>
    </row>
    <row r="213" spans="1:6" x14ac:dyDescent="0.25">
      <c r="A213" s="70" t="s">
        <v>34</v>
      </c>
      <c r="B213" s="1244" t="s">
        <v>1706</v>
      </c>
      <c r="C213" s="1244" t="s">
        <v>0</v>
      </c>
      <c r="D213" s="1270" t="s">
        <v>1704</v>
      </c>
      <c r="E213" s="1271" t="s">
        <v>3139</v>
      </c>
      <c r="F213" s="1263" t="s">
        <v>1705</v>
      </c>
    </row>
    <row r="214" spans="1:6" x14ac:dyDescent="0.25">
      <c r="A214" s="70" t="s">
        <v>35</v>
      </c>
      <c r="B214" s="1272" t="s">
        <v>1707</v>
      </c>
      <c r="C214" s="1273" t="s">
        <v>0</v>
      </c>
      <c r="D214" s="1274" t="s">
        <v>1704</v>
      </c>
      <c r="E214" s="1275" t="s">
        <v>3139</v>
      </c>
      <c r="F214" s="1274" t="s">
        <v>1705</v>
      </c>
    </row>
    <row r="215" spans="1:6" x14ac:dyDescent="0.25">
      <c r="A215" s="70" t="s">
        <v>36</v>
      </c>
      <c r="B215" s="922" t="s">
        <v>2443</v>
      </c>
      <c r="C215" s="914" t="s">
        <v>9</v>
      </c>
      <c r="D215" s="922" t="s">
        <v>831</v>
      </c>
      <c r="E215" s="922" t="s">
        <v>2185</v>
      </c>
      <c r="F215" s="943" t="s">
        <v>2229</v>
      </c>
    </row>
    <row r="216" spans="1:6" x14ac:dyDescent="0.25">
      <c r="A216" s="70" t="s">
        <v>37</v>
      </c>
      <c r="B216" s="922" t="s">
        <v>2444</v>
      </c>
      <c r="C216" s="914" t="s">
        <v>9</v>
      </c>
      <c r="D216" s="922" t="s">
        <v>831</v>
      </c>
      <c r="E216" s="922" t="s">
        <v>2185</v>
      </c>
      <c r="F216" s="943" t="s">
        <v>2229</v>
      </c>
    </row>
    <row r="217" spans="1:6" x14ac:dyDescent="0.25">
      <c r="A217" s="441" t="s">
        <v>57</v>
      </c>
      <c r="B217" s="435"/>
      <c r="C217" s="440"/>
      <c r="D217" s="633"/>
      <c r="E217" s="626"/>
      <c r="F217" s="473"/>
    </row>
    <row r="218" spans="1:6" x14ac:dyDescent="0.25">
      <c r="A218" s="70" t="s">
        <v>39</v>
      </c>
      <c r="B218" s="1210" t="s">
        <v>124</v>
      </c>
      <c r="C218" s="1213" t="s">
        <v>53</v>
      </c>
      <c r="D218" s="1219" t="s">
        <v>3087</v>
      </c>
      <c r="E218" s="1213" t="s">
        <v>74</v>
      </c>
      <c r="F218" s="1220" t="s">
        <v>123</v>
      </c>
    </row>
    <row r="219" spans="1:6" x14ac:dyDescent="0.25">
      <c r="A219" s="70" t="s">
        <v>38</v>
      </c>
      <c r="B219" s="1210" t="s">
        <v>127</v>
      </c>
      <c r="C219" s="1213" t="s">
        <v>53</v>
      </c>
      <c r="D219" s="1221" t="s">
        <v>3087</v>
      </c>
      <c r="E219" s="1213" t="s">
        <v>74</v>
      </c>
      <c r="F219" s="1220" t="s">
        <v>123</v>
      </c>
    </row>
    <row r="220" spans="1:6" x14ac:dyDescent="0.25">
      <c r="A220" s="602" t="s">
        <v>40</v>
      </c>
      <c r="B220" s="1147" t="s">
        <v>2008</v>
      </c>
      <c r="C220" s="1147" t="s">
        <v>1988</v>
      </c>
      <c r="D220" s="587"/>
      <c r="E220" s="562"/>
      <c r="F220" s="43"/>
    </row>
    <row r="221" spans="1:6" x14ac:dyDescent="0.25">
      <c r="A221" s="602" t="s">
        <v>41</v>
      </c>
      <c r="B221" s="1147" t="s">
        <v>2008</v>
      </c>
      <c r="C221" s="1147" t="s">
        <v>1988</v>
      </c>
      <c r="D221" s="587"/>
      <c r="E221" s="562"/>
      <c r="F221" s="43"/>
    </row>
    <row r="222" spans="1:6" x14ac:dyDescent="0.25">
      <c r="A222" s="603" t="s">
        <v>2561</v>
      </c>
      <c r="B222" s="572"/>
      <c r="C222" s="56"/>
      <c r="D222" s="14"/>
      <c r="E222" s="31"/>
      <c r="F222" s="14"/>
    </row>
    <row r="223" spans="1:6" x14ac:dyDescent="0.25">
      <c r="A223" s="70" t="s">
        <v>34</v>
      </c>
      <c r="B223" s="848" t="s">
        <v>2010</v>
      </c>
      <c r="C223" s="849" t="s">
        <v>1896</v>
      </c>
      <c r="D223" s="850"/>
      <c r="E223" s="851" t="s">
        <v>1327</v>
      </c>
      <c r="F223" s="5"/>
    </row>
    <row r="224" spans="1:6" x14ac:dyDescent="0.25">
      <c r="A224" s="70" t="s">
        <v>35</v>
      </c>
      <c r="B224" s="848" t="s">
        <v>2010</v>
      </c>
      <c r="C224" s="849" t="s">
        <v>1896</v>
      </c>
      <c r="D224" s="850"/>
      <c r="E224" s="851" t="s">
        <v>1327</v>
      </c>
      <c r="F224" s="5"/>
    </row>
    <row r="225" spans="1:6" x14ac:dyDescent="0.25">
      <c r="A225" s="70" t="s">
        <v>36</v>
      </c>
      <c r="B225" s="849" t="s">
        <v>2009</v>
      </c>
      <c r="C225" s="849" t="s">
        <v>1898</v>
      </c>
      <c r="D225" s="850"/>
      <c r="E225" s="852" t="s">
        <v>1899</v>
      </c>
      <c r="F225" s="32"/>
    </row>
    <row r="226" spans="1:6" x14ac:dyDescent="0.25">
      <c r="A226" s="70" t="s">
        <v>37</v>
      </c>
      <c r="B226" s="849" t="s">
        <v>2009</v>
      </c>
      <c r="C226" s="849" t="s">
        <v>1898</v>
      </c>
      <c r="D226" s="850"/>
      <c r="E226" s="852" t="s">
        <v>1899</v>
      </c>
      <c r="F226" s="32"/>
    </row>
    <row r="227" spans="1:6" x14ac:dyDescent="0.25">
      <c r="A227" s="441" t="s">
        <v>57</v>
      </c>
      <c r="B227" s="435"/>
      <c r="C227" s="469"/>
      <c r="D227" s="634"/>
      <c r="E227" s="626"/>
      <c r="F227" s="473"/>
    </row>
    <row r="228" spans="1:6" x14ac:dyDescent="0.25">
      <c r="A228" s="70" t="s">
        <v>39</v>
      </c>
      <c r="B228" s="906" t="s">
        <v>2903</v>
      </c>
      <c r="C228" s="906" t="s">
        <v>2893</v>
      </c>
      <c r="D228" s="906" t="s">
        <v>2905</v>
      </c>
      <c r="E228" s="43" t="s">
        <v>2901</v>
      </c>
      <c r="F228" s="21" t="s">
        <v>2906</v>
      </c>
    </row>
    <row r="229" spans="1:6" x14ac:dyDescent="0.25">
      <c r="A229" s="70" t="s">
        <v>38</v>
      </c>
      <c r="B229" s="906" t="s">
        <v>2904</v>
      </c>
      <c r="C229" s="906" t="s">
        <v>2893</v>
      </c>
      <c r="D229" s="906" t="s">
        <v>2905</v>
      </c>
      <c r="E229" s="43" t="s">
        <v>2901</v>
      </c>
      <c r="F229" s="21" t="s">
        <v>2906</v>
      </c>
    </row>
    <row r="230" spans="1:6" x14ac:dyDescent="0.25">
      <c r="A230" s="602" t="s">
        <v>40</v>
      </c>
      <c r="B230" s="906" t="s">
        <v>2903</v>
      </c>
      <c r="C230" s="906" t="s">
        <v>2894</v>
      </c>
      <c r="D230" s="906" t="s">
        <v>2905</v>
      </c>
      <c r="E230" s="43" t="s">
        <v>2901</v>
      </c>
      <c r="F230" s="21" t="s">
        <v>2906</v>
      </c>
    </row>
    <row r="231" spans="1:6" x14ac:dyDescent="0.25">
      <c r="A231" s="602" t="s">
        <v>41</v>
      </c>
      <c r="B231" s="906" t="s">
        <v>2904</v>
      </c>
      <c r="C231" s="906" t="s">
        <v>2894</v>
      </c>
      <c r="D231" s="906" t="s">
        <v>2905</v>
      </c>
      <c r="E231" s="43" t="s">
        <v>2901</v>
      </c>
      <c r="F231" s="21" t="s">
        <v>2906</v>
      </c>
    </row>
    <row r="232" spans="1:6" x14ac:dyDescent="0.25">
      <c r="A232" s="603" t="s">
        <v>2562</v>
      </c>
      <c r="B232" s="572"/>
      <c r="C232" s="56"/>
      <c r="D232" s="14"/>
      <c r="E232" s="14"/>
      <c r="F232" s="14"/>
    </row>
    <row r="233" spans="1:6" ht="16.5" thickBot="1" x14ac:dyDescent="0.3">
      <c r="A233" s="651" t="s">
        <v>34</v>
      </c>
      <c r="B233" s="1222" t="s">
        <v>128</v>
      </c>
      <c r="C233" s="1222" t="s">
        <v>53</v>
      </c>
      <c r="D233" s="1223" t="s">
        <v>3088</v>
      </c>
      <c r="E233" s="1208" t="s">
        <v>74</v>
      </c>
      <c r="F233" s="1224" t="s">
        <v>123</v>
      </c>
    </row>
    <row r="234" spans="1:6" ht="16.5" thickBot="1" x14ac:dyDescent="0.3">
      <c r="A234" s="651" t="s">
        <v>35</v>
      </c>
      <c r="B234" s="1213" t="s">
        <v>131</v>
      </c>
      <c r="C234" s="1213" t="s">
        <v>53</v>
      </c>
      <c r="D234" s="1225" t="s">
        <v>3088</v>
      </c>
      <c r="E234" s="1208" t="s">
        <v>74</v>
      </c>
      <c r="F234" s="1224" t="s">
        <v>123</v>
      </c>
    </row>
    <row r="235" spans="1:6" ht="16.5" thickBot="1" x14ac:dyDescent="0.3">
      <c r="A235" s="70" t="s">
        <v>36</v>
      </c>
      <c r="B235" s="945" t="s">
        <v>2445</v>
      </c>
      <c r="C235" s="945" t="s">
        <v>9</v>
      </c>
      <c r="D235" s="948" t="s">
        <v>834</v>
      </c>
      <c r="E235" s="921" t="s">
        <v>2185</v>
      </c>
      <c r="F235" s="970" t="s">
        <v>2230</v>
      </c>
    </row>
    <row r="236" spans="1:6" ht="16.5" thickBot="1" x14ac:dyDescent="0.3">
      <c r="A236" s="70" t="s">
        <v>37</v>
      </c>
      <c r="B236" s="935" t="s">
        <v>2446</v>
      </c>
      <c r="C236" s="935" t="s">
        <v>9</v>
      </c>
      <c r="D236" s="938" t="s">
        <v>834</v>
      </c>
      <c r="E236" s="921" t="s">
        <v>2185</v>
      </c>
      <c r="F236" s="970" t="s">
        <v>2230</v>
      </c>
    </row>
    <row r="237" spans="1:6" x14ac:dyDescent="0.25">
      <c r="A237" s="441" t="s">
        <v>57</v>
      </c>
      <c r="B237" s="635"/>
      <c r="C237" s="636"/>
      <c r="D237" s="635"/>
      <c r="E237" s="471"/>
      <c r="F237" s="435"/>
    </row>
    <row r="238" spans="1:6" x14ac:dyDescent="0.25">
      <c r="A238" s="651" t="s">
        <v>39</v>
      </c>
      <c r="B238" s="888" t="s">
        <v>2427</v>
      </c>
      <c r="C238" s="889" t="s">
        <v>49</v>
      </c>
      <c r="D238" s="888" t="s">
        <v>1046</v>
      </c>
      <c r="E238" s="891" t="s">
        <v>1979</v>
      </c>
      <c r="F238" s="74" t="s">
        <v>1047</v>
      </c>
    </row>
    <row r="239" spans="1:6" x14ac:dyDescent="0.25">
      <c r="A239" s="651" t="s">
        <v>38</v>
      </c>
      <c r="B239" s="888" t="s">
        <v>2428</v>
      </c>
      <c r="C239" s="889" t="s">
        <v>49</v>
      </c>
      <c r="D239" s="888" t="s">
        <v>1046</v>
      </c>
      <c r="E239" s="891" t="s">
        <v>1979</v>
      </c>
      <c r="F239" s="74" t="s">
        <v>1047</v>
      </c>
    </row>
    <row r="240" spans="1:6" x14ac:dyDescent="0.25">
      <c r="A240" s="602" t="s">
        <v>40</v>
      </c>
      <c r="B240" s="1147" t="s">
        <v>2007</v>
      </c>
      <c r="C240" s="1147" t="s">
        <v>1986</v>
      </c>
      <c r="D240" s="32"/>
      <c r="E240" s="32"/>
      <c r="F240" s="32"/>
    </row>
    <row r="241" spans="1:6" x14ac:dyDescent="0.25">
      <c r="A241" s="602" t="s">
        <v>41</v>
      </c>
      <c r="B241" s="1147" t="s">
        <v>2007</v>
      </c>
      <c r="C241" s="1147" t="s">
        <v>1986</v>
      </c>
      <c r="D241" s="64"/>
      <c r="E241" s="32"/>
      <c r="F241" s="74"/>
    </row>
    <row r="242" spans="1:6" x14ac:dyDescent="0.25">
      <c r="A242" s="60" t="s">
        <v>17</v>
      </c>
      <c r="B242" s="59"/>
      <c r="C242" s="55"/>
      <c r="D242" s="59"/>
      <c r="E242" s="59"/>
      <c r="F242" s="59"/>
    </row>
    <row r="243" spans="1:6" x14ac:dyDescent="0.25">
      <c r="A243" s="638" t="s">
        <v>3</v>
      </c>
      <c r="B243" s="28" t="s">
        <v>6</v>
      </c>
      <c r="C243" s="629" t="s">
        <v>7</v>
      </c>
      <c r="D243" s="28" t="s">
        <v>8</v>
      </c>
      <c r="E243" s="29" t="s">
        <v>4</v>
      </c>
      <c r="F243" s="28" t="s">
        <v>11</v>
      </c>
    </row>
    <row r="244" spans="1:6" x14ac:dyDescent="0.25">
      <c r="A244" s="572" t="s">
        <v>2563</v>
      </c>
      <c r="B244" s="572"/>
      <c r="C244" s="56"/>
      <c r="D244" s="14"/>
      <c r="E244" s="14"/>
      <c r="F244" s="14"/>
    </row>
    <row r="245" spans="1:6" x14ac:dyDescent="0.25">
      <c r="A245" s="643" t="s">
        <v>34</v>
      </c>
      <c r="B245" s="935" t="s">
        <v>2447</v>
      </c>
      <c r="C245" s="935" t="s">
        <v>9</v>
      </c>
      <c r="D245" s="969" t="s">
        <v>838</v>
      </c>
      <c r="E245" s="935" t="s">
        <v>2185</v>
      </c>
      <c r="F245" s="969" t="s">
        <v>2231</v>
      </c>
    </row>
    <row r="246" spans="1:6" x14ac:dyDescent="0.25">
      <c r="A246" s="651" t="s">
        <v>35</v>
      </c>
      <c r="B246" s="935" t="s">
        <v>2448</v>
      </c>
      <c r="C246" s="935" t="s">
        <v>9</v>
      </c>
      <c r="D246" s="969" t="s">
        <v>838</v>
      </c>
      <c r="E246" s="935" t="s">
        <v>2185</v>
      </c>
      <c r="F246" s="969" t="s">
        <v>2231</v>
      </c>
    </row>
    <row r="247" spans="1:6" ht="19.5" customHeight="1" x14ac:dyDescent="0.25">
      <c r="A247" s="70" t="s">
        <v>36</v>
      </c>
      <c r="B247" s="1213" t="s">
        <v>3089</v>
      </c>
      <c r="C247" s="1213" t="s">
        <v>53</v>
      </c>
      <c r="D247" s="1215" t="s">
        <v>125</v>
      </c>
      <c r="E247" s="1213" t="s">
        <v>74</v>
      </c>
      <c r="F247" s="1215" t="s">
        <v>126</v>
      </c>
    </row>
    <row r="248" spans="1:6" ht="18" customHeight="1" x14ac:dyDescent="0.25">
      <c r="A248" s="70" t="s">
        <v>37</v>
      </c>
      <c r="B248" s="1213" t="s">
        <v>3090</v>
      </c>
      <c r="C248" s="1213" t="s">
        <v>53</v>
      </c>
      <c r="D248" s="1215" t="s">
        <v>125</v>
      </c>
      <c r="E248" s="1213" t="s">
        <v>74</v>
      </c>
      <c r="F248" s="1215" t="s">
        <v>126</v>
      </c>
    </row>
    <row r="249" spans="1:6" x14ac:dyDescent="0.25">
      <c r="A249" s="441" t="s">
        <v>57</v>
      </c>
      <c r="B249" s="435"/>
      <c r="C249" s="469"/>
      <c r="D249" s="435"/>
      <c r="E249" s="470"/>
      <c r="F249" s="435"/>
    </row>
    <row r="250" spans="1:6" x14ac:dyDescent="0.25">
      <c r="A250" s="70" t="s">
        <v>39</v>
      </c>
      <c r="B250" s="1276" t="s">
        <v>1708</v>
      </c>
      <c r="C250" s="1276" t="s">
        <v>0</v>
      </c>
      <c r="D250" s="1276" t="s">
        <v>1704</v>
      </c>
      <c r="E250" s="1277" t="s">
        <v>3139</v>
      </c>
      <c r="F250" s="1277" t="s">
        <v>1705</v>
      </c>
    </row>
    <row r="251" spans="1:6" x14ac:dyDescent="0.25">
      <c r="A251" s="70" t="s">
        <v>38</v>
      </c>
      <c r="B251" s="1244" t="s">
        <v>1711</v>
      </c>
      <c r="C251" s="1244" t="s">
        <v>0</v>
      </c>
      <c r="D251" s="1244" t="s">
        <v>1709</v>
      </c>
      <c r="E251" s="1245" t="s">
        <v>3139</v>
      </c>
      <c r="F251" s="1245" t="s">
        <v>1710</v>
      </c>
    </row>
    <row r="252" spans="1:6" x14ac:dyDescent="0.25">
      <c r="A252" s="602" t="s">
        <v>40</v>
      </c>
      <c r="B252" s="1148" t="s">
        <v>2006</v>
      </c>
      <c r="C252" s="1147" t="s">
        <v>1990</v>
      </c>
      <c r="D252" s="78"/>
      <c r="E252" s="562"/>
      <c r="F252" s="75"/>
    </row>
    <row r="253" spans="1:6" x14ac:dyDescent="0.25">
      <c r="A253" s="602" t="s">
        <v>41</v>
      </c>
      <c r="B253" s="1148" t="s">
        <v>2006</v>
      </c>
      <c r="C253" s="1147" t="s">
        <v>1990</v>
      </c>
      <c r="D253" s="78"/>
      <c r="E253" s="562"/>
      <c r="F253" s="75"/>
    </row>
    <row r="254" spans="1:6" x14ac:dyDescent="0.25">
      <c r="A254" s="603" t="s">
        <v>2564</v>
      </c>
      <c r="B254" s="572"/>
      <c r="C254" s="56"/>
      <c r="D254" s="14"/>
      <c r="E254" s="14"/>
      <c r="F254" s="14"/>
    </row>
    <row r="255" spans="1:6" x14ac:dyDescent="0.25">
      <c r="A255" s="70" t="s">
        <v>34</v>
      </c>
      <c r="B255" s="935" t="s">
        <v>2449</v>
      </c>
      <c r="C255" s="923" t="s">
        <v>9</v>
      </c>
      <c r="D255" s="935" t="s">
        <v>844</v>
      </c>
      <c r="E255" s="938" t="s">
        <v>2185</v>
      </c>
      <c r="F255" s="971" t="s">
        <v>2233</v>
      </c>
    </row>
    <row r="256" spans="1:6" x14ac:dyDescent="0.25">
      <c r="A256" s="651" t="s">
        <v>35</v>
      </c>
      <c r="B256" s="923" t="s">
        <v>2450</v>
      </c>
      <c r="C256" s="923" t="s">
        <v>9</v>
      </c>
      <c r="D256" s="923" t="s">
        <v>844</v>
      </c>
      <c r="E256" s="923" t="s">
        <v>2185</v>
      </c>
      <c r="F256" s="972" t="s">
        <v>2233</v>
      </c>
    </row>
    <row r="257" spans="1:6" x14ac:dyDescent="0.25">
      <c r="A257" s="70" t="s">
        <v>36</v>
      </c>
      <c r="B257" s="922" t="s">
        <v>3373</v>
      </c>
      <c r="C257" s="923" t="s">
        <v>9</v>
      </c>
      <c r="D257" s="922" t="s">
        <v>848</v>
      </c>
      <c r="E257" s="922" t="s">
        <v>742</v>
      </c>
      <c r="F257" s="943" t="s">
        <v>849</v>
      </c>
    </row>
    <row r="258" spans="1:6" x14ac:dyDescent="0.25">
      <c r="A258" s="70" t="s">
        <v>37</v>
      </c>
      <c r="B258" s="922" t="s">
        <v>3374</v>
      </c>
      <c r="C258" s="923" t="s">
        <v>9</v>
      </c>
      <c r="D258" s="922" t="s">
        <v>848</v>
      </c>
      <c r="E258" s="922" t="s">
        <v>742</v>
      </c>
      <c r="F258" s="943" t="s">
        <v>849</v>
      </c>
    </row>
    <row r="259" spans="1:6" x14ac:dyDescent="0.25">
      <c r="A259" s="441" t="s">
        <v>57</v>
      </c>
      <c r="B259" s="435"/>
      <c r="C259" s="469"/>
      <c r="D259" s="435"/>
      <c r="E259" s="470"/>
      <c r="F259" s="435"/>
    </row>
    <row r="260" spans="1:6" x14ac:dyDescent="0.25">
      <c r="A260" s="70" t="s">
        <v>39</v>
      </c>
      <c r="B260" s="906" t="s">
        <v>2907</v>
      </c>
      <c r="C260" s="906" t="s">
        <v>2886</v>
      </c>
      <c r="D260" s="906" t="s">
        <v>2909</v>
      </c>
      <c r="E260" s="575" t="s">
        <v>2910</v>
      </c>
      <c r="F260" s="610" t="s">
        <v>2911</v>
      </c>
    </row>
    <row r="261" spans="1:6" x14ac:dyDescent="0.25">
      <c r="A261" s="70" t="s">
        <v>38</v>
      </c>
      <c r="B261" s="906" t="s">
        <v>2908</v>
      </c>
      <c r="C261" s="906" t="s">
        <v>2886</v>
      </c>
      <c r="D261" s="906" t="s">
        <v>2909</v>
      </c>
      <c r="E261" s="575" t="s">
        <v>2910</v>
      </c>
      <c r="F261" s="610" t="s">
        <v>2911</v>
      </c>
    </row>
    <row r="262" spans="1:6" x14ac:dyDescent="0.25">
      <c r="A262" s="602" t="s">
        <v>40</v>
      </c>
      <c r="B262" s="906" t="s">
        <v>2907</v>
      </c>
      <c r="C262" s="906" t="s">
        <v>2887</v>
      </c>
      <c r="D262" s="906" t="s">
        <v>2909</v>
      </c>
      <c r="E262" s="575" t="s">
        <v>2910</v>
      </c>
      <c r="F262" s="610" t="s">
        <v>2911</v>
      </c>
    </row>
    <row r="263" spans="1:6" x14ac:dyDescent="0.25">
      <c r="A263" s="602" t="s">
        <v>41</v>
      </c>
      <c r="B263" s="906" t="s">
        <v>2908</v>
      </c>
      <c r="C263" s="906" t="s">
        <v>2887</v>
      </c>
      <c r="D263" s="906" t="s">
        <v>2909</v>
      </c>
      <c r="E263" s="575" t="s">
        <v>2910</v>
      </c>
      <c r="F263" s="610" t="s">
        <v>2911</v>
      </c>
    </row>
    <row r="264" spans="1:6" x14ac:dyDescent="0.25">
      <c r="A264" s="603" t="s">
        <v>2565</v>
      </c>
      <c r="B264" s="572"/>
      <c r="C264" s="56"/>
      <c r="D264" s="14"/>
      <c r="E264" s="14"/>
      <c r="F264" s="14"/>
    </row>
    <row r="265" spans="1:6" x14ac:dyDescent="0.25">
      <c r="A265" s="70" t="s">
        <v>34</v>
      </c>
      <c r="B265" s="1391" t="s">
        <v>1930</v>
      </c>
      <c r="C265" s="1391" t="s">
        <v>56</v>
      </c>
      <c r="D265" s="1392" t="s">
        <v>1821</v>
      </c>
      <c r="E265" s="1391" t="s">
        <v>1809</v>
      </c>
      <c r="F265" s="1391" t="s">
        <v>1822</v>
      </c>
    </row>
    <row r="266" spans="1:6" x14ac:dyDescent="0.25">
      <c r="A266" s="70" t="s">
        <v>35</v>
      </c>
      <c r="B266" s="1391" t="s">
        <v>1931</v>
      </c>
      <c r="C266" s="1391" t="s">
        <v>56</v>
      </c>
      <c r="D266" s="1393" t="s">
        <v>1823</v>
      </c>
      <c r="E266" s="1391" t="s">
        <v>1809</v>
      </c>
      <c r="F266" s="1391" t="s">
        <v>1824</v>
      </c>
    </row>
    <row r="267" spans="1:6" x14ac:dyDescent="0.25">
      <c r="A267" s="70" t="s">
        <v>36</v>
      </c>
      <c r="B267" s="815" t="s">
        <v>2793</v>
      </c>
      <c r="C267" s="814" t="s">
        <v>20</v>
      </c>
      <c r="D267" s="821" t="s">
        <v>267</v>
      </c>
      <c r="E267" s="814" t="s">
        <v>2172</v>
      </c>
      <c r="F267" s="814" t="s">
        <v>2794</v>
      </c>
    </row>
    <row r="268" spans="1:6" x14ac:dyDescent="0.25">
      <c r="A268" s="70" t="s">
        <v>37</v>
      </c>
      <c r="B268" s="815" t="s">
        <v>2795</v>
      </c>
      <c r="C268" s="814" t="s">
        <v>20</v>
      </c>
      <c r="D268" s="822" t="s">
        <v>270</v>
      </c>
      <c r="E268" s="814" t="s">
        <v>2172</v>
      </c>
      <c r="F268" s="823" t="s">
        <v>2794</v>
      </c>
    </row>
    <row r="269" spans="1:6" x14ac:dyDescent="0.25">
      <c r="A269" s="441" t="s">
        <v>57</v>
      </c>
      <c r="B269" s="634"/>
      <c r="C269" s="634"/>
      <c r="D269" s="634"/>
      <c r="E269" s="634"/>
      <c r="F269" s="634"/>
    </row>
    <row r="270" spans="1:6" x14ac:dyDescent="0.25">
      <c r="A270" s="70" t="s">
        <v>39</v>
      </c>
      <c r="B270" s="922" t="s">
        <v>3379</v>
      </c>
      <c r="C270" s="914" t="s">
        <v>9</v>
      </c>
      <c r="D270" s="922" t="s">
        <v>852</v>
      </c>
      <c r="E270" s="922" t="s">
        <v>742</v>
      </c>
      <c r="F270" s="943" t="s">
        <v>853</v>
      </c>
    </row>
    <row r="271" spans="1:6" x14ac:dyDescent="0.25">
      <c r="A271" s="70" t="s">
        <v>38</v>
      </c>
      <c r="B271" s="922" t="s">
        <v>3380</v>
      </c>
      <c r="C271" s="914" t="s">
        <v>9</v>
      </c>
      <c r="D271" s="922" t="s">
        <v>852</v>
      </c>
      <c r="E271" s="922" t="s">
        <v>742</v>
      </c>
      <c r="F271" s="943" t="s">
        <v>853</v>
      </c>
    </row>
    <row r="272" spans="1:6" x14ac:dyDescent="0.25">
      <c r="A272" s="602" t="s">
        <v>40</v>
      </c>
      <c r="B272" s="1147" t="s">
        <v>2008</v>
      </c>
      <c r="C272" s="1147" t="s">
        <v>1988</v>
      </c>
      <c r="D272" s="74"/>
      <c r="E272" s="562"/>
      <c r="F272" s="74"/>
    </row>
    <row r="273" spans="1:6" x14ac:dyDescent="0.25">
      <c r="A273" s="602" t="s">
        <v>41</v>
      </c>
      <c r="B273" s="1147" t="s">
        <v>2008</v>
      </c>
      <c r="C273" s="1147" t="s">
        <v>1988</v>
      </c>
      <c r="D273" s="637"/>
      <c r="E273" s="562"/>
      <c r="F273" s="637"/>
    </row>
    <row r="274" spans="1:6" x14ac:dyDescent="0.25">
      <c r="A274" s="603" t="s">
        <v>2566</v>
      </c>
      <c r="B274" s="572"/>
      <c r="C274" s="57"/>
      <c r="D274" s="14"/>
      <c r="E274" s="14"/>
      <c r="F274" s="14"/>
    </row>
    <row r="275" spans="1:6" x14ac:dyDescent="0.25">
      <c r="A275" s="70" t="s">
        <v>34</v>
      </c>
      <c r="B275" s="848" t="s">
        <v>2010</v>
      </c>
      <c r="C275" s="849" t="s">
        <v>1896</v>
      </c>
      <c r="D275" s="850"/>
      <c r="E275" s="851" t="s">
        <v>1327</v>
      </c>
      <c r="F275" s="5"/>
    </row>
    <row r="276" spans="1:6" x14ac:dyDescent="0.25">
      <c r="A276" s="70" t="s">
        <v>35</v>
      </c>
      <c r="B276" s="848" t="s">
        <v>2010</v>
      </c>
      <c r="C276" s="849" t="s">
        <v>1896</v>
      </c>
      <c r="D276" s="850"/>
      <c r="E276" s="851" t="s">
        <v>1327</v>
      </c>
    </row>
    <row r="277" spans="1:6" x14ac:dyDescent="0.25">
      <c r="A277" s="70" t="s">
        <v>36</v>
      </c>
      <c r="B277" s="849" t="s">
        <v>2009</v>
      </c>
      <c r="C277" s="849" t="s">
        <v>1898</v>
      </c>
      <c r="D277" s="850"/>
      <c r="E277" s="852" t="s">
        <v>1899</v>
      </c>
      <c r="F277" s="32"/>
    </row>
    <row r="278" spans="1:6" x14ac:dyDescent="0.25">
      <c r="A278" s="70" t="s">
        <v>37</v>
      </c>
      <c r="B278" s="849" t="s">
        <v>2009</v>
      </c>
      <c r="C278" s="849" t="s">
        <v>1898</v>
      </c>
      <c r="D278" s="850"/>
      <c r="E278" s="852" t="s">
        <v>1899</v>
      </c>
      <c r="F278" s="32"/>
    </row>
    <row r="279" spans="1:6" x14ac:dyDescent="0.25">
      <c r="A279" s="441" t="s">
        <v>57</v>
      </c>
      <c r="B279" s="435"/>
      <c r="C279" s="472"/>
      <c r="D279" s="435"/>
      <c r="E279" s="470"/>
      <c r="F279" s="473"/>
    </row>
    <row r="280" spans="1:6" x14ac:dyDescent="0.25">
      <c r="A280" s="70" t="s">
        <v>39</v>
      </c>
      <c r="B280" s="1213" t="s">
        <v>3094</v>
      </c>
      <c r="C280" s="1213" t="s">
        <v>53</v>
      </c>
      <c r="D280" s="1226" t="s">
        <v>3093</v>
      </c>
      <c r="E280" s="1225" t="s">
        <v>74</v>
      </c>
      <c r="F280" s="1213" t="s">
        <v>134</v>
      </c>
    </row>
    <row r="281" spans="1:6" x14ac:dyDescent="0.25">
      <c r="A281" s="70" t="s">
        <v>38</v>
      </c>
      <c r="B281" s="1213" t="s">
        <v>3095</v>
      </c>
      <c r="C281" s="1213" t="s">
        <v>53</v>
      </c>
      <c r="D281" s="1226" t="s">
        <v>3093</v>
      </c>
      <c r="E281" s="1225" t="s">
        <v>74</v>
      </c>
      <c r="F281" s="1213" t="s">
        <v>134</v>
      </c>
    </row>
    <row r="282" spans="1:6" x14ac:dyDescent="0.25">
      <c r="A282" s="70" t="s">
        <v>40</v>
      </c>
      <c r="B282" s="1263" t="s">
        <v>1714</v>
      </c>
      <c r="C282" s="1263" t="s">
        <v>0</v>
      </c>
      <c r="D282" s="1279" t="s">
        <v>1712</v>
      </c>
      <c r="E282" s="1280" t="s">
        <v>3139</v>
      </c>
      <c r="F282" s="1263" t="s">
        <v>1713</v>
      </c>
    </row>
    <row r="283" spans="1:6" x14ac:dyDescent="0.25">
      <c r="A283" s="70" t="s">
        <v>41</v>
      </c>
      <c r="B283" s="21"/>
      <c r="C283" s="74" t="s">
        <v>1991</v>
      </c>
      <c r="D283" s="580"/>
      <c r="E283" s="43"/>
      <c r="F283" s="21"/>
    </row>
    <row r="284" spans="1:6" x14ac:dyDescent="0.25">
      <c r="A284" s="603" t="s">
        <v>2567</v>
      </c>
      <c r="B284" s="572"/>
      <c r="C284" s="56"/>
      <c r="D284" s="14"/>
      <c r="E284" s="14"/>
      <c r="F284" s="14"/>
    </row>
    <row r="285" spans="1:6" x14ac:dyDescent="0.25">
      <c r="A285" s="70" t="s">
        <v>34</v>
      </c>
      <c r="B285" s="1210" t="s">
        <v>3091</v>
      </c>
      <c r="C285" s="1210" t="s">
        <v>53</v>
      </c>
      <c r="D285" s="1210" t="s">
        <v>129</v>
      </c>
      <c r="E285" s="1217" t="s">
        <v>74</v>
      </c>
      <c r="F285" s="1218" t="s">
        <v>130</v>
      </c>
    </row>
    <row r="286" spans="1:6" x14ac:dyDescent="0.25">
      <c r="A286" s="70" t="s">
        <v>35</v>
      </c>
      <c r="B286" s="1210" t="s">
        <v>3092</v>
      </c>
      <c r="C286" s="1210" t="s">
        <v>53</v>
      </c>
      <c r="D286" s="1210" t="s">
        <v>129</v>
      </c>
      <c r="E286" s="1217" t="s">
        <v>74</v>
      </c>
      <c r="F286" s="1218" t="s">
        <v>130</v>
      </c>
    </row>
    <row r="287" spans="1:6" x14ac:dyDescent="0.25">
      <c r="A287" s="70" t="s">
        <v>36</v>
      </c>
      <c r="B287" s="1379" t="s">
        <v>1920</v>
      </c>
      <c r="C287" s="1379" t="s">
        <v>55</v>
      </c>
      <c r="D287" s="1379" t="s">
        <v>1795</v>
      </c>
      <c r="E287" s="1380" t="s">
        <v>1787</v>
      </c>
      <c r="F287" s="1381" t="s">
        <v>1796</v>
      </c>
    </row>
    <row r="288" spans="1:6" x14ac:dyDescent="0.25">
      <c r="A288" s="70" t="s">
        <v>37</v>
      </c>
      <c r="B288" s="1379" t="s">
        <v>1921</v>
      </c>
      <c r="C288" s="1379" t="s">
        <v>55</v>
      </c>
      <c r="D288" s="1379" t="s">
        <v>1795</v>
      </c>
      <c r="E288" s="1380" t="s">
        <v>1787</v>
      </c>
      <c r="F288" s="1381" t="s">
        <v>1796</v>
      </c>
    </row>
    <row r="289" spans="1:6" x14ac:dyDescent="0.25">
      <c r="A289" s="441" t="s">
        <v>57</v>
      </c>
      <c r="B289" s="435"/>
      <c r="C289" s="472"/>
      <c r="D289" s="435"/>
      <c r="E289" s="470"/>
      <c r="F289" s="473"/>
    </row>
    <row r="290" spans="1:6" x14ac:dyDescent="0.25">
      <c r="A290" s="70" t="s">
        <v>39</v>
      </c>
      <c r="B290" s="888" t="s">
        <v>2429</v>
      </c>
      <c r="C290" s="909" t="s">
        <v>49</v>
      </c>
      <c r="D290" s="888" t="s">
        <v>1055</v>
      </c>
      <c r="E290" s="891" t="s">
        <v>1980</v>
      </c>
      <c r="F290" s="890" t="s">
        <v>1056</v>
      </c>
    </row>
    <row r="291" spans="1:6" x14ac:dyDescent="0.25">
      <c r="A291" s="70" t="s">
        <v>38</v>
      </c>
      <c r="B291" s="888" t="s">
        <v>2430</v>
      </c>
      <c r="C291" s="909" t="s">
        <v>49</v>
      </c>
      <c r="D291" s="888" t="s">
        <v>1055</v>
      </c>
      <c r="E291" s="891" t="s">
        <v>1980</v>
      </c>
      <c r="F291" s="890" t="s">
        <v>1056</v>
      </c>
    </row>
    <row r="292" spans="1:6" x14ac:dyDescent="0.25">
      <c r="A292" s="602" t="s">
        <v>40</v>
      </c>
      <c r="B292" s="1147" t="s">
        <v>2007</v>
      </c>
      <c r="C292" s="1147" t="s">
        <v>1986</v>
      </c>
      <c r="D292" s="32"/>
      <c r="E292" s="32"/>
      <c r="F292" s="32"/>
    </row>
    <row r="293" spans="1:6" x14ac:dyDescent="0.25">
      <c r="A293" s="602" t="s">
        <v>41</v>
      </c>
      <c r="B293" s="1147" t="s">
        <v>2007</v>
      </c>
      <c r="C293" s="1147" t="s">
        <v>1986</v>
      </c>
      <c r="D293" s="32"/>
      <c r="E293" s="32"/>
      <c r="F293" s="32"/>
    </row>
    <row r="294" spans="1:6" x14ac:dyDescent="0.25">
      <c r="A294" s="60" t="s">
        <v>18</v>
      </c>
      <c r="B294" s="59"/>
      <c r="C294" s="55"/>
      <c r="D294" s="59"/>
      <c r="E294" s="59"/>
      <c r="F294" s="59"/>
    </row>
    <row r="295" spans="1:6" x14ac:dyDescent="0.25">
      <c r="A295" s="638" t="s">
        <v>3</v>
      </c>
      <c r="B295" s="11" t="s">
        <v>6</v>
      </c>
      <c r="C295" s="621" t="s">
        <v>7</v>
      </c>
      <c r="D295" s="11" t="s">
        <v>8</v>
      </c>
      <c r="E295" s="12" t="s">
        <v>4</v>
      </c>
      <c r="F295" s="11" t="s">
        <v>11</v>
      </c>
    </row>
    <row r="296" spans="1:6" x14ac:dyDescent="0.25">
      <c r="A296" s="603" t="s">
        <v>2568</v>
      </c>
      <c r="B296" s="37"/>
      <c r="C296" s="37"/>
      <c r="D296" s="37"/>
      <c r="E296" s="37"/>
      <c r="F296" s="15"/>
    </row>
    <row r="297" spans="1:6" x14ac:dyDescent="0.25">
      <c r="A297" s="70" t="s">
        <v>34</v>
      </c>
      <c r="B297" s="1141" t="s">
        <v>1096</v>
      </c>
      <c r="C297" s="1141" t="s">
        <v>50</v>
      </c>
      <c r="D297" s="1141" t="s">
        <v>2242</v>
      </c>
      <c r="E297" s="1160" t="s">
        <v>3372</v>
      </c>
      <c r="F297" s="1129" t="s">
        <v>2243</v>
      </c>
    </row>
    <row r="298" spans="1:6" x14ac:dyDescent="0.25">
      <c r="A298" s="70" t="s">
        <v>35</v>
      </c>
      <c r="B298" s="1161" t="s">
        <v>1099</v>
      </c>
      <c r="C298" s="1135" t="s">
        <v>50</v>
      </c>
      <c r="D298" s="1137" t="s">
        <v>2244</v>
      </c>
      <c r="E298" s="1136" t="s">
        <v>2236</v>
      </c>
      <c r="F298" s="1137" t="s">
        <v>2245</v>
      </c>
    </row>
    <row r="299" spans="1:6" x14ac:dyDescent="0.25">
      <c r="A299" s="70" t="s">
        <v>36</v>
      </c>
      <c r="B299" s="1244" t="s">
        <v>1717</v>
      </c>
      <c r="C299" s="1274" t="s">
        <v>0</v>
      </c>
      <c r="D299" s="1244" t="s">
        <v>1715</v>
      </c>
      <c r="E299" s="1244" t="s">
        <v>3139</v>
      </c>
      <c r="F299" s="1281" t="s">
        <v>1716</v>
      </c>
    </row>
    <row r="300" spans="1:6" x14ac:dyDescent="0.25">
      <c r="A300" s="70" t="s">
        <v>37</v>
      </c>
      <c r="B300" s="1244" t="s">
        <v>2005</v>
      </c>
      <c r="C300" s="1274" t="s">
        <v>0</v>
      </c>
      <c r="D300" s="1244" t="s">
        <v>1715</v>
      </c>
      <c r="E300" s="1244" t="s">
        <v>3139</v>
      </c>
      <c r="F300" s="1281" t="s">
        <v>1716</v>
      </c>
    </row>
    <row r="301" spans="1:6" x14ac:dyDescent="0.25">
      <c r="A301" s="441" t="s">
        <v>57</v>
      </c>
      <c r="B301" s="435"/>
      <c r="C301" s="472"/>
      <c r="D301" s="634"/>
      <c r="E301" s="470"/>
      <c r="F301" s="473"/>
    </row>
    <row r="302" spans="1:6" x14ac:dyDescent="0.25">
      <c r="A302" s="651" t="s">
        <v>39</v>
      </c>
      <c r="B302" s="1204" t="s">
        <v>3097</v>
      </c>
      <c r="C302" s="1204" t="s">
        <v>53</v>
      </c>
      <c r="D302" s="1204" t="s">
        <v>3096</v>
      </c>
      <c r="E302" s="1205" t="s">
        <v>74</v>
      </c>
      <c r="F302" s="72" t="s">
        <v>134</v>
      </c>
    </row>
    <row r="303" spans="1:6" x14ac:dyDescent="0.25">
      <c r="A303" s="70" t="s">
        <v>38</v>
      </c>
      <c r="B303" s="1204" t="s">
        <v>3098</v>
      </c>
      <c r="C303" s="1204" t="s">
        <v>53</v>
      </c>
      <c r="D303" s="1204" t="s">
        <v>3096</v>
      </c>
      <c r="E303" s="1205" t="s">
        <v>74</v>
      </c>
      <c r="F303" s="1213" t="s">
        <v>134</v>
      </c>
    </row>
    <row r="304" spans="1:6" x14ac:dyDescent="0.25">
      <c r="A304" s="602" t="s">
        <v>40</v>
      </c>
      <c r="B304" s="21"/>
      <c r="C304" s="32" t="s">
        <v>1991</v>
      </c>
      <c r="D304" s="21"/>
      <c r="E304" s="43"/>
      <c r="F304" s="580"/>
    </row>
    <row r="305" spans="1:6" x14ac:dyDescent="0.25">
      <c r="A305" s="602" t="s">
        <v>41</v>
      </c>
      <c r="B305" s="21"/>
      <c r="C305" s="32" t="s">
        <v>1991</v>
      </c>
      <c r="D305" s="21"/>
      <c r="E305" s="43"/>
      <c r="F305" s="580"/>
    </row>
    <row r="306" spans="1:6" x14ac:dyDescent="0.25">
      <c r="A306" s="603" t="s">
        <v>2569</v>
      </c>
      <c r="B306" s="597"/>
      <c r="C306" s="663"/>
      <c r="D306" s="76"/>
      <c r="E306" s="76"/>
      <c r="F306" s="76"/>
    </row>
    <row r="307" spans="1:6" x14ac:dyDescent="0.25">
      <c r="A307" s="70" t="s">
        <v>34</v>
      </c>
      <c r="B307" s="48"/>
      <c r="C307" s="48"/>
      <c r="D307" s="48"/>
      <c r="E307" s="48"/>
      <c r="F307" s="48"/>
    </row>
    <row r="308" spans="1:6" x14ac:dyDescent="0.25">
      <c r="A308" s="70" t="s">
        <v>35</v>
      </c>
      <c r="B308" s="48"/>
      <c r="C308" s="48"/>
      <c r="D308" s="48"/>
      <c r="E308" s="48"/>
      <c r="F308" s="48"/>
    </row>
    <row r="309" spans="1:6" x14ac:dyDescent="0.25">
      <c r="A309" s="70" t="s">
        <v>36</v>
      </c>
      <c r="B309" s="1379" t="s">
        <v>1922</v>
      </c>
      <c r="C309" s="1379" t="s">
        <v>55</v>
      </c>
      <c r="D309" s="1379" t="s">
        <v>1797</v>
      </c>
      <c r="E309" s="1380" t="s">
        <v>3156</v>
      </c>
      <c r="F309" s="1381" t="s">
        <v>1798</v>
      </c>
    </row>
    <row r="310" spans="1:6" x14ac:dyDescent="0.25">
      <c r="A310" s="70" t="s">
        <v>37</v>
      </c>
      <c r="B310" s="1382" t="s">
        <v>1923</v>
      </c>
      <c r="C310" s="1382" t="s">
        <v>55</v>
      </c>
      <c r="D310" s="1382" t="s">
        <v>1797</v>
      </c>
      <c r="E310" s="1383" t="s">
        <v>3156</v>
      </c>
      <c r="F310" s="1381" t="s">
        <v>1798</v>
      </c>
    </row>
    <row r="311" spans="1:6" x14ac:dyDescent="0.25">
      <c r="A311" s="441" t="s">
        <v>57</v>
      </c>
      <c r="B311" s="435"/>
      <c r="C311" s="635"/>
      <c r="D311" s="634"/>
      <c r="E311" s="470"/>
      <c r="F311" s="473"/>
    </row>
    <row r="312" spans="1:6" x14ac:dyDescent="0.25">
      <c r="A312" s="651" t="s">
        <v>39</v>
      </c>
      <c r="B312" s="5"/>
      <c r="C312" s="32"/>
      <c r="D312" s="48"/>
      <c r="E312" s="18"/>
      <c r="F312" s="609"/>
    </row>
    <row r="313" spans="1:6" x14ac:dyDescent="0.25">
      <c r="A313" s="70" t="s">
        <v>38</v>
      </c>
      <c r="B313" s="5"/>
      <c r="C313" s="32"/>
      <c r="D313" s="48"/>
      <c r="E313" s="18"/>
      <c r="F313" s="609"/>
    </row>
    <row r="314" spans="1:6" x14ac:dyDescent="0.25">
      <c r="A314" s="602" t="s">
        <v>40</v>
      </c>
      <c r="B314" s="1147" t="s">
        <v>2008</v>
      </c>
      <c r="C314" s="1147" t="s">
        <v>1988</v>
      </c>
      <c r="D314" s="67"/>
      <c r="E314" s="562"/>
      <c r="F314" s="75"/>
    </row>
    <row r="315" spans="1:6" x14ac:dyDescent="0.25">
      <c r="A315" s="602" t="s">
        <v>41</v>
      </c>
      <c r="B315" s="1147" t="s">
        <v>2008</v>
      </c>
      <c r="C315" s="1147" t="s">
        <v>1988</v>
      </c>
      <c r="D315" s="67"/>
      <c r="E315" s="562"/>
      <c r="F315" s="75"/>
    </row>
    <row r="316" spans="1:6" x14ac:dyDescent="0.25">
      <c r="A316" s="603" t="s">
        <v>2570</v>
      </c>
      <c r="B316" s="572"/>
      <c r="C316" s="57"/>
      <c r="D316" s="14"/>
      <c r="E316" s="14"/>
      <c r="F316" s="14"/>
    </row>
    <row r="317" spans="1:6" x14ac:dyDescent="0.25">
      <c r="A317" s="70" t="s">
        <v>34</v>
      </c>
      <c r="B317" s="745" t="s">
        <v>3132</v>
      </c>
      <c r="C317" s="828" t="s">
        <v>3134</v>
      </c>
      <c r="D317" s="1282" t="s">
        <v>3136</v>
      </c>
      <c r="E317" s="829" t="s">
        <v>3138</v>
      </c>
      <c r="F317" s="745" t="s">
        <v>2796</v>
      </c>
    </row>
    <row r="318" spans="1:6" x14ac:dyDescent="0.25">
      <c r="A318" s="70" t="s">
        <v>35</v>
      </c>
      <c r="B318" s="745" t="s">
        <v>3133</v>
      </c>
      <c r="C318" s="828" t="s">
        <v>3134</v>
      </c>
      <c r="D318" s="1282" t="s">
        <v>3137</v>
      </c>
      <c r="E318" s="829" t="s">
        <v>3138</v>
      </c>
      <c r="F318" s="745" t="s">
        <v>2796</v>
      </c>
    </row>
    <row r="319" spans="1:6" x14ac:dyDescent="0.25">
      <c r="A319" s="70" t="s">
        <v>36</v>
      </c>
      <c r="B319" s="745" t="s">
        <v>3132</v>
      </c>
      <c r="C319" s="745" t="s">
        <v>3135</v>
      </c>
      <c r="D319" s="1283" t="s">
        <v>3136</v>
      </c>
      <c r="E319" s="829" t="s">
        <v>3138</v>
      </c>
      <c r="F319" s="745" t="s">
        <v>2796</v>
      </c>
    </row>
    <row r="320" spans="1:6" x14ac:dyDescent="0.25">
      <c r="A320" s="70" t="s">
        <v>37</v>
      </c>
      <c r="B320" s="745" t="s">
        <v>3133</v>
      </c>
      <c r="C320" s="745" t="s">
        <v>3135</v>
      </c>
      <c r="D320" s="1283" t="s">
        <v>3137</v>
      </c>
      <c r="E320" s="829" t="s">
        <v>3138</v>
      </c>
      <c r="F320" s="745" t="s">
        <v>2796</v>
      </c>
    </row>
    <row r="321" spans="1:6" x14ac:dyDescent="0.25">
      <c r="A321" s="441" t="s">
        <v>57</v>
      </c>
      <c r="B321" s="435"/>
      <c r="C321" s="472"/>
      <c r="D321" s="470"/>
      <c r="E321" s="626"/>
      <c r="F321" s="470"/>
    </row>
    <row r="322" spans="1:6" x14ac:dyDescent="0.25">
      <c r="A322" s="70" t="s">
        <v>39</v>
      </c>
      <c r="B322" s="1134" t="s">
        <v>1102</v>
      </c>
      <c r="C322" s="1137" t="s">
        <v>50</v>
      </c>
      <c r="D322" s="1134" t="s">
        <v>2246</v>
      </c>
      <c r="E322" s="1165" t="s">
        <v>2236</v>
      </c>
      <c r="F322" s="1166" t="s">
        <v>2247</v>
      </c>
    </row>
    <row r="323" spans="1:6" x14ac:dyDescent="0.25">
      <c r="A323" s="70" t="s">
        <v>38</v>
      </c>
      <c r="B323" s="824" t="s">
        <v>2325</v>
      </c>
      <c r="C323" s="825" t="s">
        <v>2003</v>
      </c>
      <c r="D323" s="824" t="s">
        <v>487</v>
      </c>
      <c r="E323" s="826" t="s">
        <v>431</v>
      </c>
      <c r="F323" s="827" t="s">
        <v>488</v>
      </c>
    </row>
    <row r="324" spans="1:6" x14ac:dyDescent="0.25">
      <c r="A324" s="602" t="s">
        <v>40</v>
      </c>
      <c r="B324" s="824" t="s">
        <v>2325</v>
      </c>
      <c r="C324" s="825" t="s">
        <v>2002</v>
      </c>
      <c r="D324" s="824" t="s">
        <v>487</v>
      </c>
      <c r="E324" s="826" t="s">
        <v>431</v>
      </c>
      <c r="F324" s="827" t="s">
        <v>488</v>
      </c>
    </row>
    <row r="325" spans="1:6" x14ac:dyDescent="0.25">
      <c r="A325" s="602" t="s">
        <v>41</v>
      </c>
      <c r="B325" s="1395"/>
      <c r="C325" s="673" t="s">
        <v>1991</v>
      </c>
      <c r="D325" s="1395"/>
      <c r="E325" s="581"/>
      <c r="F325" s="582"/>
    </row>
    <row r="326" spans="1:6" x14ac:dyDescent="0.25">
      <c r="A326" s="603" t="s">
        <v>2571</v>
      </c>
      <c r="B326" s="37"/>
      <c r="C326" s="639"/>
      <c r="D326" s="37"/>
      <c r="E326" s="37"/>
      <c r="F326" s="37"/>
    </row>
    <row r="327" spans="1:6" x14ac:dyDescent="0.25">
      <c r="A327" s="70" t="s">
        <v>34</v>
      </c>
      <c r="B327" s="848" t="s">
        <v>2010</v>
      </c>
      <c r="C327" s="849" t="s">
        <v>1896</v>
      </c>
      <c r="D327" s="850"/>
      <c r="E327" s="851" t="s">
        <v>1327</v>
      </c>
      <c r="F327" s="5"/>
    </row>
    <row r="328" spans="1:6" x14ac:dyDescent="0.25">
      <c r="A328" s="70" t="s">
        <v>35</v>
      </c>
      <c r="B328" s="848" t="s">
        <v>2010</v>
      </c>
      <c r="C328" s="849" t="s">
        <v>1896</v>
      </c>
      <c r="D328" s="850"/>
      <c r="E328" s="851" t="s">
        <v>1327</v>
      </c>
    </row>
    <row r="329" spans="1:6" x14ac:dyDescent="0.25">
      <c r="A329" s="70" t="s">
        <v>36</v>
      </c>
      <c r="B329" s="849" t="s">
        <v>2009</v>
      </c>
      <c r="C329" s="849" t="s">
        <v>1898</v>
      </c>
      <c r="D329" s="850"/>
      <c r="E329" s="852" t="s">
        <v>1899</v>
      </c>
      <c r="F329" s="32"/>
    </row>
    <row r="330" spans="1:6" x14ac:dyDescent="0.25">
      <c r="A330" s="70" t="s">
        <v>37</v>
      </c>
      <c r="B330" s="849" t="s">
        <v>2009</v>
      </c>
      <c r="C330" s="849" t="s">
        <v>1898</v>
      </c>
      <c r="D330" s="850"/>
      <c r="E330" s="852" t="s">
        <v>1899</v>
      </c>
      <c r="F330" s="32"/>
    </row>
    <row r="331" spans="1:6" x14ac:dyDescent="0.25">
      <c r="A331" s="441" t="s">
        <v>57</v>
      </c>
      <c r="B331" s="435"/>
      <c r="C331" s="472"/>
      <c r="D331" s="640"/>
      <c r="E331" s="470"/>
      <c r="F331" s="473"/>
    </row>
    <row r="332" spans="1:6" x14ac:dyDescent="0.25">
      <c r="A332" s="70" t="s">
        <v>39</v>
      </c>
      <c r="B332" s="1138" t="s">
        <v>2248</v>
      </c>
      <c r="C332" s="1138" t="s">
        <v>50</v>
      </c>
      <c r="D332" s="1163" t="s">
        <v>1097</v>
      </c>
      <c r="E332" s="1138" t="s">
        <v>2236</v>
      </c>
      <c r="F332" s="1164" t="s">
        <v>1098</v>
      </c>
    </row>
    <row r="333" spans="1:6" x14ac:dyDescent="0.25">
      <c r="A333" s="70" t="s">
        <v>38</v>
      </c>
      <c r="B333" s="1138" t="s">
        <v>2249</v>
      </c>
      <c r="C333" s="1138" t="s">
        <v>50</v>
      </c>
      <c r="D333" s="1163" t="s">
        <v>1100</v>
      </c>
      <c r="E333" s="1138" t="s">
        <v>2236</v>
      </c>
      <c r="F333" s="1164" t="s">
        <v>1101</v>
      </c>
    </row>
    <row r="334" spans="1:6" x14ac:dyDescent="0.25">
      <c r="A334" s="602" t="s">
        <v>40</v>
      </c>
      <c r="B334" s="1147" t="s">
        <v>2007</v>
      </c>
      <c r="C334" s="1147" t="s">
        <v>1986</v>
      </c>
      <c r="D334" s="32"/>
      <c r="E334" s="32"/>
      <c r="F334" s="32"/>
    </row>
    <row r="335" spans="1:6" x14ac:dyDescent="0.25">
      <c r="A335" s="602" t="s">
        <v>41</v>
      </c>
      <c r="B335" s="1147" t="s">
        <v>2007</v>
      </c>
      <c r="C335" s="1147" t="s">
        <v>1986</v>
      </c>
      <c r="D335" s="32"/>
      <c r="E335" s="32"/>
      <c r="F335" s="32"/>
    </row>
    <row r="336" spans="1:6" x14ac:dyDescent="0.25">
      <c r="A336" s="603" t="s">
        <v>2572</v>
      </c>
      <c r="B336" s="572"/>
      <c r="C336" s="57"/>
      <c r="D336" s="14"/>
      <c r="E336" s="14"/>
      <c r="F336" s="14"/>
    </row>
    <row r="337" spans="1:6" x14ac:dyDescent="0.25">
      <c r="A337" s="651" t="s">
        <v>34</v>
      </c>
      <c r="B337" s="664"/>
      <c r="C337" s="662" t="s">
        <v>1991</v>
      </c>
      <c r="D337" s="662"/>
      <c r="E337" s="665"/>
      <c r="F337" s="666"/>
    </row>
    <row r="338" spans="1:6" x14ac:dyDescent="0.25">
      <c r="A338" s="1318" t="s">
        <v>35</v>
      </c>
      <c r="B338" s="32"/>
      <c r="C338" s="32" t="s">
        <v>1991</v>
      </c>
      <c r="D338" s="32"/>
      <c r="E338" s="546"/>
      <c r="F338" s="546"/>
    </row>
    <row r="339" spans="1:6" x14ac:dyDescent="0.25">
      <c r="A339" s="1318" t="s">
        <v>36</v>
      </c>
      <c r="B339" s="664"/>
      <c r="C339" s="662" t="s">
        <v>1991</v>
      </c>
      <c r="D339" s="664"/>
      <c r="E339" s="664"/>
      <c r="F339" s="664"/>
    </row>
    <row r="340" spans="1:6" x14ac:dyDescent="0.25">
      <c r="A340" s="1318" t="s">
        <v>37</v>
      </c>
      <c r="B340" s="32"/>
      <c r="C340" s="32" t="s">
        <v>1991</v>
      </c>
      <c r="D340" s="32"/>
      <c r="E340" s="32"/>
      <c r="F340" s="32"/>
    </row>
    <row r="341" spans="1:6" x14ac:dyDescent="0.25">
      <c r="A341" s="1319" t="s">
        <v>57</v>
      </c>
      <c r="B341" s="635"/>
      <c r="C341" s="636"/>
      <c r="D341" s="635"/>
      <c r="E341" s="471"/>
      <c r="F341" s="435"/>
    </row>
    <row r="342" spans="1:6" x14ac:dyDescent="0.25">
      <c r="A342" s="1318" t="s">
        <v>39</v>
      </c>
      <c r="B342" s="36"/>
      <c r="C342" s="36" t="s">
        <v>1991</v>
      </c>
      <c r="D342" s="661"/>
      <c r="E342" s="36"/>
      <c r="F342" s="36"/>
    </row>
    <row r="343" spans="1:6" x14ac:dyDescent="0.25">
      <c r="A343" s="1318" t="s">
        <v>38</v>
      </c>
      <c r="B343" s="36"/>
      <c r="C343" s="36" t="s">
        <v>1991</v>
      </c>
      <c r="D343" s="36"/>
      <c r="E343" s="36"/>
      <c r="F343" s="36"/>
    </row>
    <row r="344" spans="1:6" x14ac:dyDescent="0.25">
      <c r="A344" s="1320" t="s">
        <v>40</v>
      </c>
      <c r="B344" s="1148" t="s">
        <v>2006</v>
      </c>
      <c r="C344" s="1162" t="s">
        <v>1990</v>
      </c>
      <c r="D344" s="78"/>
      <c r="E344" s="75"/>
      <c r="F344" s="75"/>
    </row>
    <row r="345" spans="1:6" x14ac:dyDescent="0.25">
      <c r="A345" s="1320" t="s">
        <v>41</v>
      </c>
      <c r="B345" s="1148" t="s">
        <v>2006</v>
      </c>
      <c r="C345" s="1162" t="s">
        <v>1990</v>
      </c>
      <c r="D345" s="78"/>
      <c r="E345" s="75"/>
      <c r="F345" s="75"/>
    </row>
    <row r="346" spans="1:6" x14ac:dyDescent="0.25">
      <c r="A346" s="60" t="s">
        <v>19</v>
      </c>
      <c r="B346" s="59"/>
      <c r="C346" s="55"/>
      <c r="D346" s="59"/>
      <c r="E346" s="59"/>
      <c r="F346" s="59"/>
    </row>
    <row r="347" spans="1:6" x14ac:dyDescent="0.25">
      <c r="A347" s="638" t="s">
        <v>3</v>
      </c>
      <c r="B347" s="11" t="s">
        <v>6</v>
      </c>
      <c r="C347" s="621" t="s">
        <v>7</v>
      </c>
      <c r="D347" s="11" t="s">
        <v>8</v>
      </c>
      <c r="E347" s="12" t="s">
        <v>4</v>
      </c>
      <c r="F347" s="11" t="s">
        <v>11</v>
      </c>
    </row>
    <row r="348" spans="1:6" x14ac:dyDescent="0.25">
      <c r="A348" s="603" t="s">
        <v>2574</v>
      </c>
      <c r="B348" s="572"/>
      <c r="C348" s="56"/>
      <c r="D348" s="14"/>
      <c r="E348" s="14"/>
      <c r="F348" s="14"/>
    </row>
    <row r="349" spans="1:6" x14ac:dyDescent="0.25">
      <c r="A349" s="70" t="s">
        <v>34</v>
      </c>
      <c r="B349" s="848" t="s">
        <v>2010</v>
      </c>
      <c r="C349" s="849" t="s">
        <v>1896</v>
      </c>
      <c r="D349" s="850"/>
      <c r="E349" s="851" t="s">
        <v>1327</v>
      </c>
      <c r="F349" s="25"/>
    </row>
    <row r="350" spans="1:6" x14ac:dyDescent="0.25">
      <c r="A350" s="70" t="s">
        <v>35</v>
      </c>
      <c r="B350" s="848" t="s">
        <v>2010</v>
      </c>
      <c r="C350" s="849" t="s">
        <v>1896</v>
      </c>
      <c r="D350" s="850"/>
      <c r="E350" s="851" t="s">
        <v>1327</v>
      </c>
      <c r="F350" s="25"/>
    </row>
    <row r="351" spans="1:6" x14ac:dyDescent="0.25">
      <c r="A351" s="70" t="s">
        <v>36</v>
      </c>
      <c r="B351" s="32"/>
      <c r="C351" s="602" t="s">
        <v>1991</v>
      </c>
      <c r="D351" s="32"/>
      <c r="E351" s="32"/>
      <c r="F351" s="609"/>
    </row>
    <row r="352" spans="1:6" x14ac:dyDescent="0.25">
      <c r="A352" s="70" t="s">
        <v>37</v>
      </c>
      <c r="B352" s="32"/>
      <c r="C352" s="602" t="s">
        <v>1991</v>
      </c>
      <c r="D352" s="32"/>
      <c r="E352" s="32"/>
      <c r="F352" s="609"/>
    </row>
    <row r="353" spans="1:6" x14ac:dyDescent="0.25">
      <c r="A353" s="441" t="s">
        <v>57</v>
      </c>
      <c r="B353" s="635"/>
      <c r="C353" s="635"/>
      <c r="D353" s="635"/>
      <c r="E353" s="470"/>
      <c r="F353" s="435"/>
    </row>
    <row r="354" spans="1:6" x14ac:dyDescent="0.25">
      <c r="A354" s="651" t="s">
        <v>39</v>
      </c>
      <c r="B354" s="849" t="s">
        <v>2009</v>
      </c>
      <c r="C354" s="849" t="s">
        <v>1898</v>
      </c>
      <c r="D354" s="850"/>
      <c r="E354" s="852" t="s">
        <v>1899</v>
      </c>
      <c r="F354" s="543"/>
    </row>
    <row r="355" spans="1:6" x14ac:dyDescent="0.25">
      <c r="A355" s="70" t="s">
        <v>38</v>
      </c>
      <c r="B355" s="849" t="s">
        <v>2009</v>
      </c>
      <c r="C355" s="849" t="s">
        <v>1898</v>
      </c>
      <c r="D355" s="850"/>
      <c r="E355" s="852" t="s">
        <v>1899</v>
      </c>
      <c r="F355" s="666"/>
    </row>
    <row r="356" spans="1:6" x14ac:dyDescent="0.25">
      <c r="A356" s="602" t="s">
        <v>40</v>
      </c>
      <c r="B356" s="1628" t="s">
        <v>3444</v>
      </c>
      <c r="C356" s="1629"/>
      <c r="D356" s="662"/>
      <c r="E356" s="665"/>
      <c r="F356" s="666"/>
    </row>
    <row r="357" spans="1:6" x14ac:dyDescent="0.25">
      <c r="A357" s="602" t="s">
        <v>41</v>
      </c>
      <c r="B357" s="1632"/>
      <c r="C357" s="1633"/>
      <c r="D357" s="662"/>
      <c r="E357" s="665"/>
      <c r="F357" s="666"/>
    </row>
    <row r="358" spans="1:6" x14ac:dyDescent="0.25">
      <c r="A358" s="603" t="s">
        <v>2575</v>
      </c>
      <c r="B358" s="572"/>
      <c r="C358" s="56"/>
      <c r="D358" s="14"/>
      <c r="E358" s="14"/>
      <c r="F358" s="14"/>
    </row>
    <row r="359" spans="1:6" x14ac:dyDescent="0.25">
      <c r="A359" s="70" t="s">
        <v>34</v>
      </c>
      <c r="B359" s="1634" t="s">
        <v>3436</v>
      </c>
      <c r="C359" s="1635"/>
      <c r="D359" s="70"/>
      <c r="E359" s="70"/>
      <c r="F359" s="70"/>
    </row>
    <row r="360" spans="1:6" x14ac:dyDescent="0.25">
      <c r="A360" s="70" t="s">
        <v>35</v>
      </c>
      <c r="B360" s="1636"/>
      <c r="C360" s="1637"/>
      <c r="D360" s="70"/>
      <c r="E360" s="70"/>
      <c r="F360" s="70"/>
    </row>
    <row r="361" spans="1:6" x14ac:dyDescent="0.25">
      <c r="A361" s="70" t="s">
        <v>36</v>
      </c>
      <c r="B361" s="1628" t="s">
        <v>3434</v>
      </c>
      <c r="C361" s="1629"/>
      <c r="D361" s="70"/>
      <c r="E361" s="70"/>
      <c r="F361" s="70"/>
    </row>
    <row r="362" spans="1:6" x14ac:dyDescent="0.25">
      <c r="A362" s="70" t="s">
        <v>37</v>
      </c>
      <c r="B362" s="1632"/>
      <c r="C362" s="1633"/>
      <c r="D362" s="70"/>
      <c r="E362" s="70"/>
      <c r="F362" s="70"/>
    </row>
    <row r="363" spans="1:6" x14ac:dyDescent="0.25">
      <c r="A363" s="441" t="s">
        <v>57</v>
      </c>
      <c r="B363" s="441"/>
      <c r="C363" s="441"/>
      <c r="D363" s="441"/>
      <c r="E363" s="441"/>
      <c r="F363" s="441"/>
    </row>
    <row r="364" spans="1:6" x14ac:dyDescent="0.25">
      <c r="A364" s="651" t="s">
        <v>39</v>
      </c>
      <c r="B364" s="1628" t="s">
        <v>3435</v>
      </c>
      <c r="C364" s="1629"/>
      <c r="D364" s="70"/>
      <c r="E364" s="70"/>
      <c r="F364" s="70"/>
    </row>
    <row r="365" spans="1:6" x14ac:dyDescent="0.25">
      <c r="A365" s="70" t="s">
        <v>38</v>
      </c>
      <c r="B365" s="1632"/>
      <c r="C365" s="1633"/>
      <c r="D365" s="70"/>
      <c r="E365" s="70"/>
      <c r="F365" s="70"/>
    </row>
    <row r="366" spans="1:6" x14ac:dyDescent="0.25">
      <c r="A366" s="602" t="s">
        <v>40</v>
      </c>
      <c r="B366" s="1628" t="s">
        <v>3445</v>
      </c>
      <c r="C366" s="1629"/>
      <c r="D366" s="602"/>
      <c r="E366" s="602"/>
      <c r="F366" s="602"/>
    </row>
    <row r="367" spans="1:6" x14ac:dyDescent="0.25">
      <c r="A367" s="602" t="s">
        <v>41</v>
      </c>
      <c r="B367" s="1632"/>
      <c r="C367" s="1633"/>
      <c r="D367" s="602"/>
      <c r="E367" s="602"/>
      <c r="F367" s="602"/>
    </row>
    <row r="368" spans="1:6" x14ac:dyDescent="0.25">
      <c r="A368" s="603" t="s">
        <v>2576</v>
      </c>
      <c r="B368" s="572"/>
      <c r="C368" s="57"/>
      <c r="D368" s="14"/>
      <c r="E368" s="14"/>
      <c r="F368" s="14"/>
    </row>
    <row r="369" spans="1:6" ht="15.75" customHeight="1" x14ac:dyDescent="0.25">
      <c r="A369" s="70" t="s">
        <v>34</v>
      </c>
      <c r="B369" s="1628" t="s">
        <v>3160</v>
      </c>
      <c r="C369" s="1629"/>
      <c r="D369" s="21"/>
      <c r="E369" s="562"/>
      <c r="F369" s="25"/>
    </row>
    <row r="370" spans="1:6" ht="15.75" customHeight="1" x14ac:dyDescent="0.25">
      <c r="A370" s="70" t="s">
        <v>35</v>
      </c>
      <c r="B370" s="1630"/>
      <c r="C370" s="1631"/>
      <c r="D370" s="21"/>
      <c r="E370" s="562"/>
      <c r="F370" s="25"/>
    </row>
    <row r="371" spans="1:6" ht="15.75" customHeight="1" x14ac:dyDescent="0.25">
      <c r="A371" s="70" t="s">
        <v>36</v>
      </c>
      <c r="B371" s="1630"/>
      <c r="C371" s="1631"/>
      <c r="D371" s="70"/>
      <c r="E371" s="70"/>
      <c r="F371" s="25"/>
    </row>
    <row r="372" spans="1:6" ht="15.75" customHeight="1" x14ac:dyDescent="0.25">
      <c r="A372" s="70" t="s">
        <v>37</v>
      </c>
      <c r="B372" s="1632"/>
      <c r="C372" s="1633"/>
      <c r="D372" s="602"/>
      <c r="E372" s="602"/>
      <c r="F372" s="25"/>
    </row>
    <row r="373" spans="1:6" x14ac:dyDescent="0.25">
      <c r="A373" s="441" t="s">
        <v>57</v>
      </c>
      <c r="B373" s="475"/>
      <c r="C373" s="475"/>
      <c r="D373" s="601"/>
      <c r="E373" s="626"/>
      <c r="F373" s="473"/>
    </row>
    <row r="374" spans="1:6" x14ac:dyDescent="0.25">
      <c r="A374" s="70" t="s">
        <v>39</v>
      </c>
      <c r="B374" s="70"/>
      <c r="C374" s="70"/>
      <c r="D374" s="70"/>
      <c r="E374" s="70"/>
      <c r="F374" s="74"/>
    </row>
    <row r="375" spans="1:6" x14ac:dyDescent="0.25">
      <c r="A375" s="70" t="s">
        <v>38</v>
      </c>
      <c r="B375" s="602"/>
      <c r="C375" s="602"/>
      <c r="D375" s="602"/>
      <c r="E375" s="602"/>
      <c r="F375" s="74"/>
    </row>
    <row r="376" spans="1:6" x14ac:dyDescent="0.25">
      <c r="A376" s="602" t="s">
        <v>40</v>
      </c>
      <c r="B376" s="667"/>
      <c r="C376" s="668"/>
      <c r="D376" s="669"/>
      <c r="E376" s="670"/>
      <c r="F376" s="667"/>
    </row>
    <row r="377" spans="1:6" x14ac:dyDescent="0.25">
      <c r="A377" s="602" t="s">
        <v>41</v>
      </c>
      <c r="B377" s="75"/>
      <c r="C377" s="32"/>
      <c r="D377" s="75"/>
      <c r="E377" s="75"/>
      <c r="F377" s="75"/>
    </row>
    <row r="378" spans="1:6" x14ac:dyDescent="0.25">
      <c r="A378" s="603" t="s">
        <v>2577</v>
      </c>
      <c r="B378" s="37"/>
      <c r="C378" s="62"/>
      <c r="D378" s="641"/>
      <c r="E378" s="37"/>
      <c r="F378" s="37"/>
    </row>
    <row r="379" spans="1:6" x14ac:dyDescent="0.25">
      <c r="A379" s="70" t="s">
        <v>34</v>
      </c>
      <c r="B379" s="1622" t="s">
        <v>3185</v>
      </c>
      <c r="C379" s="1623"/>
      <c r="D379" s="70"/>
      <c r="E379" s="70"/>
      <c r="F379" s="70"/>
    </row>
    <row r="380" spans="1:6" x14ac:dyDescent="0.25">
      <c r="A380" s="70" t="s">
        <v>35</v>
      </c>
      <c r="B380" s="1624"/>
      <c r="C380" s="1625"/>
      <c r="D380" s="70"/>
      <c r="E380" s="70"/>
      <c r="F380" s="70"/>
    </row>
    <row r="381" spans="1:6" x14ac:dyDescent="0.25">
      <c r="A381" s="70" t="s">
        <v>36</v>
      </c>
      <c r="B381" s="1624"/>
      <c r="C381" s="1625"/>
      <c r="D381" s="70"/>
      <c r="E381" s="70"/>
      <c r="F381" s="70"/>
    </row>
    <row r="382" spans="1:6" x14ac:dyDescent="0.25">
      <c r="A382" s="70" t="s">
        <v>37</v>
      </c>
      <c r="B382" s="1624"/>
      <c r="C382" s="1625"/>
      <c r="D382" s="70"/>
      <c r="E382" s="70"/>
      <c r="F382" s="70"/>
    </row>
    <row r="383" spans="1:6" x14ac:dyDescent="0.25">
      <c r="A383" s="441" t="s">
        <v>57</v>
      </c>
      <c r="B383" s="1624"/>
      <c r="C383" s="1625"/>
      <c r="D383" s="441"/>
      <c r="E383" s="441"/>
      <c r="F383" s="441"/>
    </row>
    <row r="384" spans="1:6" x14ac:dyDescent="0.25">
      <c r="A384" s="70" t="s">
        <v>39</v>
      </c>
      <c r="B384" s="1624"/>
      <c r="C384" s="1625"/>
      <c r="D384" s="70"/>
      <c r="E384" s="70"/>
      <c r="F384" s="70"/>
    </row>
    <row r="385" spans="1:6" x14ac:dyDescent="0.25">
      <c r="A385" s="70" t="s">
        <v>38</v>
      </c>
      <c r="B385" s="1624"/>
      <c r="C385" s="1625"/>
      <c r="D385" s="70"/>
      <c r="E385" s="70"/>
      <c r="F385" s="70"/>
    </row>
    <row r="386" spans="1:6" x14ac:dyDescent="0.25">
      <c r="A386" s="602" t="s">
        <v>40</v>
      </c>
      <c r="B386" s="1624"/>
      <c r="C386" s="1625"/>
      <c r="D386" s="602"/>
      <c r="E386" s="602"/>
      <c r="F386" s="602"/>
    </row>
    <row r="387" spans="1:6" x14ac:dyDescent="0.25">
      <c r="A387" s="602" t="s">
        <v>41</v>
      </c>
      <c r="B387" s="1626"/>
      <c r="C387" s="1627"/>
      <c r="D387" s="602"/>
      <c r="E387" s="602"/>
      <c r="F387" s="602"/>
    </row>
    <row r="388" spans="1:6" x14ac:dyDescent="0.25">
      <c r="A388" s="603" t="s">
        <v>2578</v>
      </c>
      <c r="B388" s="37"/>
      <c r="C388" s="62"/>
      <c r="D388" s="641"/>
      <c r="E388" s="37"/>
      <c r="F388" s="37"/>
    </row>
    <row r="389" spans="1:6" x14ac:dyDescent="0.25">
      <c r="A389" s="651" t="s">
        <v>34</v>
      </c>
      <c r="B389" s="70"/>
      <c r="C389" s="70"/>
      <c r="D389" s="32"/>
      <c r="E389" s="33"/>
      <c r="F389" s="5"/>
    </row>
    <row r="390" spans="1:6" ht="20.25" customHeight="1" x14ac:dyDescent="0.25">
      <c r="A390" s="1318" t="s">
        <v>35</v>
      </c>
      <c r="B390" s="70"/>
      <c r="C390" s="70"/>
      <c r="D390" s="32"/>
      <c r="E390" s="33"/>
      <c r="F390" s="5"/>
    </row>
    <row r="391" spans="1:6" x14ac:dyDescent="0.25">
      <c r="A391" s="1318" t="s">
        <v>36</v>
      </c>
      <c r="B391" s="70"/>
      <c r="C391" s="70"/>
      <c r="D391" s="32"/>
      <c r="E391" s="33"/>
      <c r="F391" s="5"/>
    </row>
    <row r="392" spans="1:6" x14ac:dyDescent="0.25">
      <c r="A392" s="1318" t="s">
        <v>37</v>
      </c>
      <c r="B392" s="70"/>
      <c r="C392" s="70"/>
      <c r="D392" s="32"/>
      <c r="E392" s="33"/>
      <c r="F392" s="5"/>
    </row>
    <row r="393" spans="1:6" x14ac:dyDescent="0.25">
      <c r="A393" s="1319" t="s">
        <v>57</v>
      </c>
      <c r="B393" s="475"/>
      <c r="C393" s="475"/>
      <c r="D393" s="601"/>
      <c r="E393" s="626"/>
      <c r="F393" s="473"/>
    </row>
    <row r="394" spans="1:6" x14ac:dyDescent="0.25">
      <c r="A394" s="1318" t="s">
        <v>39</v>
      </c>
      <c r="B394" s="694"/>
      <c r="C394" s="694"/>
      <c r="D394" s="642"/>
      <c r="E394" s="562"/>
      <c r="F394" s="25"/>
    </row>
    <row r="395" spans="1:6" x14ac:dyDescent="0.25">
      <c r="A395" s="1318" t="s">
        <v>38</v>
      </c>
      <c r="B395" s="694"/>
      <c r="C395" s="694"/>
      <c r="D395" s="642"/>
      <c r="E395" s="562"/>
      <c r="F395" s="25"/>
    </row>
    <row r="396" spans="1:6" x14ac:dyDescent="0.25">
      <c r="A396" s="1320" t="s">
        <v>40</v>
      </c>
      <c r="B396" s="75"/>
      <c r="C396" s="32"/>
      <c r="D396" s="642"/>
      <c r="E396" s="562"/>
      <c r="F396" s="25"/>
    </row>
    <row r="397" spans="1:6" x14ac:dyDescent="0.25">
      <c r="A397" s="1320" t="s">
        <v>41</v>
      </c>
      <c r="B397" s="75"/>
      <c r="C397" s="32"/>
      <c r="D397" s="642"/>
      <c r="E397" s="562"/>
      <c r="F397" s="25"/>
    </row>
  </sheetData>
  <autoFilter ref="A35:F397" xr:uid="{4C653BA6-C0FC-4C43-82E5-166D759AD1D3}"/>
  <mergeCells count="8">
    <mergeCell ref="A33:F33"/>
    <mergeCell ref="B379:C387"/>
    <mergeCell ref="B369:C372"/>
    <mergeCell ref="B359:C360"/>
    <mergeCell ref="B361:C362"/>
    <mergeCell ref="B364:C365"/>
    <mergeCell ref="B366:C367"/>
    <mergeCell ref="B356:C357"/>
  </mergeCells>
  <phoneticPr fontId="70" type="noConversion"/>
  <printOptions headings="1" gridLines="1"/>
  <pageMargins left="0.75" right="0.75" top="1" bottom="1" header="0.5" footer="0.5"/>
  <pageSetup paperSize="9" scale="58" fitToHeight="0" orientation="landscape" horizontalDpi="4294967292" vertic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500"/>
  <sheetViews>
    <sheetView zoomScale="55" zoomScaleNormal="55" workbookViewId="0">
      <selection activeCell="C15" sqref="C15"/>
    </sheetView>
  </sheetViews>
  <sheetFormatPr defaultColWidth="10.875" defaultRowHeight="15.75" x14ac:dyDescent="0.25"/>
  <cols>
    <col min="1" max="1" width="18.5" style="3" customWidth="1"/>
    <col min="2" max="2" width="23.125" style="3" customWidth="1"/>
    <col min="3" max="3" width="38.125" style="3" customWidth="1"/>
    <col min="4" max="4" width="54.75" style="3" customWidth="1"/>
    <col min="5" max="5" width="46.625" style="8" customWidth="1"/>
    <col min="6" max="6" width="143.625" style="26" customWidth="1"/>
    <col min="7" max="7" width="143.875" customWidth="1"/>
  </cols>
  <sheetData>
    <row r="1" spans="1:6" x14ac:dyDescent="0.25">
      <c r="A1" s="1"/>
      <c r="B1" s="1"/>
      <c r="C1" s="1"/>
      <c r="D1" s="1"/>
      <c r="E1" s="563"/>
      <c r="F1" s="1"/>
    </row>
    <row r="2" spans="1:6" ht="12.95" customHeight="1" x14ac:dyDescent="0.25">
      <c r="A2" s="1"/>
      <c r="B2" s="1"/>
      <c r="C2" s="1"/>
      <c r="D2" s="538" t="s">
        <v>12</v>
      </c>
      <c r="E2" s="563"/>
      <c r="F2" s="1"/>
    </row>
    <row r="3" spans="1:6" ht="15" customHeight="1" x14ac:dyDescent="0.25">
      <c r="A3" s="1"/>
      <c r="B3" s="1"/>
      <c r="C3" s="1"/>
      <c r="D3" s="538" t="s">
        <v>42</v>
      </c>
      <c r="E3" s="563"/>
      <c r="F3" s="1"/>
    </row>
    <row r="4" spans="1:6" x14ac:dyDescent="0.25">
      <c r="A4" s="1"/>
      <c r="B4" s="538"/>
      <c r="C4" s="1"/>
      <c r="D4" s="538" t="s">
        <v>13</v>
      </c>
      <c r="E4" s="563"/>
      <c r="F4" s="1"/>
    </row>
    <row r="5" spans="1:6" ht="15" customHeight="1" x14ac:dyDescent="0.25">
      <c r="A5" s="1"/>
      <c r="B5" s="1"/>
      <c r="C5" s="1"/>
      <c r="D5" s="538" t="s">
        <v>2495</v>
      </c>
      <c r="E5" s="563"/>
      <c r="F5" s="1"/>
    </row>
    <row r="6" spans="1:6" ht="15" customHeight="1" x14ac:dyDescent="0.25">
      <c r="A6" s="1"/>
      <c r="B6" s="1"/>
      <c r="C6" s="1"/>
      <c r="D6" s="538" t="s">
        <v>48</v>
      </c>
      <c r="E6" s="563"/>
      <c r="F6" s="1"/>
    </row>
    <row r="7" spans="1:6" ht="15" customHeight="1" x14ac:dyDescent="0.25">
      <c r="A7" s="1"/>
      <c r="B7" s="1"/>
      <c r="C7" s="1"/>
      <c r="D7" s="538"/>
      <c r="E7" s="563"/>
      <c r="F7" s="1"/>
    </row>
    <row r="8" spans="1:6" ht="15.6" customHeight="1" x14ac:dyDescent="0.25">
      <c r="A8" s="1"/>
      <c r="B8" s="1"/>
      <c r="C8" s="1"/>
      <c r="D8" s="561" t="s">
        <v>43</v>
      </c>
      <c r="E8" s="563"/>
      <c r="F8" s="1"/>
    </row>
    <row r="9" spans="1:6" ht="15.6" customHeight="1" x14ac:dyDescent="0.25">
      <c r="A9" s="1"/>
      <c r="B9" s="1"/>
      <c r="C9" s="1"/>
      <c r="D9" s="564" t="s">
        <v>2174</v>
      </c>
      <c r="E9" s="563"/>
      <c r="F9" s="1"/>
    </row>
    <row r="10" spans="1:6" ht="15.6" customHeight="1" x14ac:dyDescent="0.25">
      <c r="A10" s="1"/>
      <c r="B10" s="1"/>
      <c r="C10" s="1"/>
      <c r="D10" s="561" t="s">
        <v>2335</v>
      </c>
      <c r="E10" s="563"/>
      <c r="F10" s="1"/>
    </row>
    <row r="11" spans="1:6" x14ac:dyDescent="0.25">
      <c r="D11" s="537"/>
      <c r="E11" s="563"/>
    </row>
    <row r="12" spans="1:6" x14ac:dyDescent="0.25">
      <c r="D12" s="6"/>
      <c r="E12" s="563"/>
    </row>
    <row r="13" spans="1:6" x14ac:dyDescent="0.25">
      <c r="D13" s="1"/>
    </row>
    <row r="14" spans="1:6" ht="18.75" x14ac:dyDescent="0.25">
      <c r="A14" s="522" t="s">
        <v>10</v>
      </c>
      <c r="B14" s="565" t="s">
        <v>23</v>
      </c>
      <c r="C14" s="9" t="s">
        <v>3170</v>
      </c>
      <c r="D14" s="1399" t="s">
        <v>3173</v>
      </c>
      <c r="E14" s="657"/>
      <c r="F14" s="3"/>
    </row>
    <row r="15" spans="1:6" ht="18.75" x14ac:dyDescent="0.25">
      <c r="A15" s="704" t="s">
        <v>1</v>
      </c>
      <c r="B15" s="743">
        <v>36</v>
      </c>
      <c r="C15" s="53">
        <v>24</v>
      </c>
      <c r="D15" s="1401" t="s">
        <v>3174</v>
      </c>
      <c r="E15" s="657"/>
      <c r="F15" s="3"/>
    </row>
    <row r="16" spans="1:6" s="644" customFormat="1" ht="18.75" x14ac:dyDescent="0.25">
      <c r="A16" s="705" t="s">
        <v>28</v>
      </c>
      <c r="B16" s="749">
        <v>18</v>
      </c>
      <c r="C16" s="476"/>
      <c r="D16" s="1401"/>
      <c r="E16" s="658"/>
      <c r="F16" s="39"/>
    </row>
    <row r="17" spans="1:6" ht="18.75" x14ac:dyDescent="0.25">
      <c r="A17" s="704" t="s">
        <v>5</v>
      </c>
      <c r="B17" s="995">
        <v>25</v>
      </c>
      <c r="C17" s="53">
        <v>17</v>
      </c>
      <c r="D17" s="1399"/>
      <c r="E17" s="40"/>
      <c r="F17" s="3"/>
    </row>
    <row r="18" spans="1:6" s="644" customFormat="1" ht="18.75" x14ac:dyDescent="0.25">
      <c r="A18" s="705" t="s">
        <v>29</v>
      </c>
      <c r="B18" s="1053">
        <v>15</v>
      </c>
      <c r="C18" s="476"/>
      <c r="D18" s="1402" t="s">
        <v>3172</v>
      </c>
      <c r="E18" s="657"/>
      <c r="F18" s="39"/>
    </row>
    <row r="19" spans="1:6" ht="18.75" x14ac:dyDescent="0.25">
      <c r="A19" s="704" t="s">
        <v>20</v>
      </c>
      <c r="B19" s="847">
        <v>22</v>
      </c>
      <c r="C19" s="53">
        <v>15</v>
      </c>
      <c r="D19" s="1401" t="s">
        <v>3171</v>
      </c>
      <c r="E19" s="658"/>
      <c r="F19" s="3"/>
    </row>
    <row r="20" spans="1:6" s="644" customFormat="1" x14ac:dyDescent="0.25">
      <c r="A20" s="705" t="s">
        <v>26</v>
      </c>
      <c r="B20" s="837">
        <v>16</v>
      </c>
      <c r="C20" s="476"/>
      <c r="D20" s="558"/>
      <c r="E20" s="658"/>
      <c r="F20" s="39"/>
    </row>
    <row r="21" spans="1:6" x14ac:dyDescent="0.25">
      <c r="A21" s="706" t="s">
        <v>53</v>
      </c>
      <c r="B21" s="1237">
        <v>22</v>
      </c>
      <c r="C21" s="53">
        <v>15</v>
      </c>
      <c r="D21" s="557"/>
      <c r="E21" s="3"/>
      <c r="F21" s="3"/>
    </row>
    <row r="22" spans="1:6" x14ac:dyDescent="0.25">
      <c r="A22" s="704" t="s">
        <v>1933</v>
      </c>
      <c r="B22" s="796">
        <v>5</v>
      </c>
      <c r="C22" s="53">
        <v>3</v>
      </c>
      <c r="D22" s="557"/>
      <c r="E22" s="26"/>
      <c r="F22" s="3"/>
    </row>
    <row r="23" spans="1:6" s="644" customFormat="1" x14ac:dyDescent="0.25">
      <c r="A23" s="705" t="s">
        <v>1934</v>
      </c>
      <c r="B23" s="797">
        <v>8</v>
      </c>
      <c r="C23" s="476"/>
      <c r="D23" s="558"/>
      <c r="E23" s="477"/>
      <c r="F23" s="39"/>
    </row>
    <row r="24" spans="1:6" x14ac:dyDescent="0.25">
      <c r="A24" s="706" t="s">
        <v>0</v>
      </c>
      <c r="B24" s="1294">
        <v>5</v>
      </c>
      <c r="C24" s="53">
        <v>3</v>
      </c>
      <c r="D24" s="557"/>
      <c r="E24" s="26"/>
      <c r="F24" s="3"/>
    </row>
    <row r="25" spans="1:6" s="644" customFormat="1" x14ac:dyDescent="0.25">
      <c r="A25" s="705" t="s">
        <v>1893</v>
      </c>
      <c r="B25" s="1295">
        <v>2</v>
      </c>
      <c r="C25" s="476"/>
      <c r="D25" s="558"/>
      <c r="E25" s="477"/>
      <c r="F25" s="39"/>
    </row>
    <row r="26" spans="1:6" x14ac:dyDescent="0.25">
      <c r="A26" s="706" t="s">
        <v>21</v>
      </c>
      <c r="B26" s="1203">
        <v>20</v>
      </c>
      <c r="C26" s="53">
        <v>13</v>
      </c>
      <c r="D26" s="557"/>
      <c r="E26" s="26"/>
      <c r="F26" s="3"/>
    </row>
    <row r="27" spans="1:6" x14ac:dyDescent="0.25">
      <c r="A27" s="704" t="s">
        <v>9</v>
      </c>
      <c r="B27" s="976">
        <v>6</v>
      </c>
      <c r="C27" s="53">
        <v>4</v>
      </c>
      <c r="D27" s="557"/>
      <c r="E27" s="3"/>
      <c r="F27" s="3"/>
    </row>
    <row r="28" spans="1:6" x14ac:dyDescent="0.25">
      <c r="A28" s="75" t="s">
        <v>58</v>
      </c>
      <c r="B28" s="1119">
        <v>9</v>
      </c>
      <c r="C28" s="53">
        <v>6</v>
      </c>
      <c r="D28" s="557"/>
      <c r="E28" s="3"/>
      <c r="F28" s="3"/>
    </row>
    <row r="29" spans="1:6" x14ac:dyDescent="0.25">
      <c r="A29" s="705" t="s">
        <v>3024</v>
      </c>
      <c r="B29" s="1099">
        <v>9</v>
      </c>
      <c r="C29" s="53"/>
      <c r="D29" s="557"/>
      <c r="E29" s="3"/>
      <c r="F29" s="3"/>
    </row>
    <row r="30" spans="1:6" x14ac:dyDescent="0.25">
      <c r="A30" s="674" t="s">
        <v>2</v>
      </c>
      <c r="B30" s="675">
        <f>SUM(B15:B29)</f>
        <v>218</v>
      </c>
      <c r="C30" s="676">
        <f>SUM(C15:C29)</f>
        <v>100</v>
      </c>
      <c r="D30" s="557"/>
      <c r="E30" s="26"/>
      <c r="F30" s="3"/>
    </row>
    <row r="31" spans="1:6" ht="15.6" customHeight="1" x14ac:dyDescent="0.25">
      <c r="A31" s="1640" t="s">
        <v>2573</v>
      </c>
      <c r="B31" s="1640"/>
      <c r="C31" s="1640"/>
      <c r="D31" s="1640"/>
      <c r="E31" s="677"/>
      <c r="F31" s="518"/>
    </row>
    <row r="32" spans="1:6" ht="65.25" customHeight="1" x14ac:dyDescent="0.25">
      <c r="A32" s="1641" t="s">
        <v>2274</v>
      </c>
      <c r="B32" s="1641"/>
      <c r="C32" s="1641"/>
      <c r="D32" s="1641"/>
      <c r="E32" s="1641"/>
      <c r="F32" s="1641"/>
    </row>
    <row r="33" spans="1:12" x14ac:dyDescent="0.25">
      <c r="A33" s="59" t="s">
        <v>22</v>
      </c>
      <c r="B33" s="59"/>
      <c r="C33" s="59"/>
      <c r="D33" s="59"/>
      <c r="E33" s="59"/>
      <c r="F33" s="59"/>
    </row>
    <row r="34" spans="1:12" x14ac:dyDescent="0.25">
      <c r="A34" s="11" t="s">
        <v>3</v>
      </c>
      <c r="B34" s="11" t="s">
        <v>6</v>
      </c>
      <c r="C34" s="11" t="s">
        <v>7</v>
      </c>
      <c r="D34" s="11" t="s">
        <v>8</v>
      </c>
      <c r="E34" s="12" t="s">
        <v>4</v>
      </c>
      <c r="F34" s="11" t="s">
        <v>11</v>
      </c>
    </row>
    <row r="35" spans="1:12" x14ac:dyDescent="0.25">
      <c r="A35" s="645" t="s">
        <v>2574</v>
      </c>
      <c r="B35" s="572"/>
      <c r="C35" s="14"/>
      <c r="D35" s="14"/>
      <c r="E35" s="14"/>
      <c r="F35" s="14"/>
    </row>
    <row r="36" spans="1:12" ht="24.95" customHeight="1" x14ac:dyDescent="0.25">
      <c r="A36" s="5" t="s">
        <v>34</v>
      </c>
      <c r="B36" s="736" t="s">
        <v>1387</v>
      </c>
      <c r="C36" s="736" t="s">
        <v>1</v>
      </c>
      <c r="D36" s="736" t="s">
        <v>2688</v>
      </c>
      <c r="E36" s="736" t="s">
        <v>1327</v>
      </c>
      <c r="F36" s="736" t="s">
        <v>2689</v>
      </c>
      <c r="G36" s="737"/>
    </row>
    <row r="37" spans="1:12" ht="25.5" customHeight="1" x14ac:dyDescent="0.25">
      <c r="A37" s="5" t="s">
        <v>35</v>
      </c>
      <c r="B37" s="736" t="s">
        <v>1390</v>
      </c>
      <c r="C37" s="736" t="s">
        <v>1</v>
      </c>
      <c r="D37" s="736" t="s">
        <v>2690</v>
      </c>
      <c r="E37" s="736" t="s">
        <v>1327</v>
      </c>
      <c r="F37" s="736" t="s">
        <v>2691</v>
      </c>
      <c r="G37" s="737"/>
    </row>
    <row r="38" spans="1:12" x14ac:dyDescent="0.25">
      <c r="A38" s="5" t="s">
        <v>36</v>
      </c>
      <c r="B38" s="975" t="s">
        <v>857</v>
      </c>
      <c r="C38" s="975" t="s">
        <v>9</v>
      </c>
      <c r="D38" s="975" t="s">
        <v>858</v>
      </c>
      <c r="E38" s="975" t="s">
        <v>2897</v>
      </c>
      <c r="F38" s="975" t="s">
        <v>2912</v>
      </c>
    </row>
    <row r="39" spans="1:12" x14ac:dyDescent="0.25">
      <c r="A39" s="5" t="s">
        <v>37</v>
      </c>
      <c r="B39" s="975" t="s">
        <v>860</v>
      </c>
      <c r="C39" s="975" t="s">
        <v>9</v>
      </c>
      <c r="D39" s="975" t="s">
        <v>858</v>
      </c>
      <c r="E39" s="975" t="s">
        <v>2897</v>
      </c>
      <c r="F39" s="975" t="s">
        <v>2912</v>
      </c>
    </row>
    <row r="40" spans="1:12" x14ac:dyDescent="0.25">
      <c r="A40" s="435" t="s">
        <v>57</v>
      </c>
      <c r="B40" s="436"/>
      <c r="C40" s="436"/>
      <c r="D40" s="436"/>
      <c r="E40" s="437"/>
      <c r="F40" s="436"/>
    </row>
    <row r="41" spans="1:12" x14ac:dyDescent="0.25">
      <c r="A41" s="5" t="s">
        <v>39</v>
      </c>
      <c r="B41" s="873" t="s">
        <v>2112</v>
      </c>
      <c r="C41" s="873" t="s">
        <v>21</v>
      </c>
      <c r="D41" s="873" t="s">
        <v>2343</v>
      </c>
      <c r="E41" s="873" t="s">
        <v>3045</v>
      </c>
      <c r="F41" s="873" t="s">
        <v>3046</v>
      </c>
      <c r="G41" s="1194"/>
      <c r="H41" s="1194"/>
      <c r="I41" s="1194"/>
      <c r="J41" s="1194"/>
      <c r="K41" s="1194"/>
      <c r="L41" s="1194"/>
    </row>
    <row r="42" spans="1:12" x14ac:dyDescent="0.25">
      <c r="A42" s="5" t="s">
        <v>38</v>
      </c>
      <c r="B42" s="873" t="s">
        <v>2113</v>
      </c>
      <c r="C42" s="873" t="s">
        <v>21</v>
      </c>
      <c r="D42" s="873" t="s">
        <v>2344</v>
      </c>
      <c r="E42" s="873" t="s">
        <v>3045</v>
      </c>
      <c r="F42" s="873" t="s">
        <v>3047</v>
      </c>
      <c r="G42" s="1194"/>
      <c r="H42" s="1194"/>
      <c r="I42" s="1194"/>
      <c r="J42" s="1194"/>
      <c r="K42" s="1194"/>
      <c r="L42" s="1194"/>
    </row>
    <row r="43" spans="1:12" x14ac:dyDescent="0.25">
      <c r="A43" s="5" t="s">
        <v>40</v>
      </c>
      <c r="B43" s="1258" t="s">
        <v>1721</v>
      </c>
      <c r="C43" s="1244" t="s">
        <v>0</v>
      </c>
      <c r="D43" s="1286" t="s">
        <v>1722</v>
      </c>
      <c r="E43" s="1260" t="s">
        <v>3139</v>
      </c>
      <c r="F43" s="1287" t="s">
        <v>1723</v>
      </c>
    </row>
    <row r="44" spans="1:12" x14ac:dyDescent="0.25">
      <c r="A44" s="72" t="s">
        <v>41</v>
      </c>
      <c r="B44" s="1263" t="s">
        <v>1724</v>
      </c>
      <c r="C44" s="1244" t="s">
        <v>0</v>
      </c>
      <c r="D44" s="1288" t="s">
        <v>1722</v>
      </c>
      <c r="E44" s="1288" t="s">
        <v>3139</v>
      </c>
      <c r="F44" s="1289" t="s">
        <v>1723</v>
      </c>
    </row>
    <row r="45" spans="1:12" x14ac:dyDescent="0.25">
      <c r="A45" s="645" t="s">
        <v>2575</v>
      </c>
      <c r="B45" s="572"/>
      <c r="C45" s="14"/>
      <c r="D45" s="14"/>
      <c r="E45" s="14"/>
      <c r="F45" s="14"/>
    </row>
    <row r="46" spans="1:12" x14ac:dyDescent="0.25">
      <c r="A46" s="5" t="s">
        <v>34</v>
      </c>
      <c r="B46" s="986" t="s">
        <v>1168</v>
      </c>
      <c r="C46" s="986" t="s">
        <v>5</v>
      </c>
      <c r="D46" s="986" t="s">
        <v>1169</v>
      </c>
      <c r="E46" s="986" t="s">
        <v>2171</v>
      </c>
      <c r="F46" s="32" t="s">
        <v>1171</v>
      </c>
    </row>
    <row r="47" spans="1:12" x14ac:dyDescent="0.25">
      <c r="A47" s="5" t="s">
        <v>35</v>
      </c>
      <c r="B47" s="986" t="s">
        <v>1172</v>
      </c>
      <c r="C47" s="986" t="s">
        <v>5</v>
      </c>
      <c r="D47" s="986" t="s">
        <v>2254</v>
      </c>
      <c r="E47" s="986" t="s">
        <v>2171</v>
      </c>
      <c r="F47" s="32" t="s">
        <v>2255</v>
      </c>
    </row>
    <row r="48" spans="1:12" x14ac:dyDescent="0.25">
      <c r="A48" s="5" t="s">
        <v>36</v>
      </c>
      <c r="B48" s="833" t="s">
        <v>2092</v>
      </c>
      <c r="C48" s="833" t="s">
        <v>20</v>
      </c>
      <c r="D48" s="834" t="s">
        <v>278</v>
      </c>
      <c r="E48" s="835" t="s">
        <v>2172</v>
      </c>
      <c r="F48" s="834" t="s">
        <v>2251</v>
      </c>
    </row>
    <row r="49" spans="1:7" x14ac:dyDescent="0.25">
      <c r="A49" s="5" t="s">
        <v>37</v>
      </c>
      <c r="B49" s="833" t="s">
        <v>2093</v>
      </c>
      <c r="C49" s="833" t="s">
        <v>20</v>
      </c>
      <c r="D49" s="834" t="s">
        <v>281</v>
      </c>
      <c r="E49" s="835" t="s">
        <v>2172</v>
      </c>
      <c r="F49" s="834" t="s">
        <v>2251</v>
      </c>
    </row>
    <row r="50" spans="1:7" x14ac:dyDescent="0.25">
      <c r="A50" s="435" t="s">
        <v>57</v>
      </c>
      <c r="B50" s="436"/>
      <c r="C50" s="436"/>
      <c r="D50" s="436"/>
      <c r="E50" s="437"/>
      <c r="F50" s="436"/>
    </row>
    <row r="51" spans="1:7" x14ac:dyDescent="0.25">
      <c r="A51" s="5" t="s">
        <v>39</v>
      </c>
      <c r="B51" s="1213" t="s">
        <v>136</v>
      </c>
      <c r="C51" s="1209" t="s">
        <v>53</v>
      </c>
      <c r="D51" s="1228" t="s">
        <v>137</v>
      </c>
      <c r="E51" s="1228" t="s">
        <v>74</v>
      </c>
      <c r="F51" s="1205" t="s">
        <v>138</v>
      </c>
    </row>
    <row r="52" spans="1:7" x14ac:dyDescent="0.25">
      <c r="A52" s="5" t="s">
        <v>38</v>
      </c>
      <c r="B52" s="1213" t="s">
        <v>139</v>
      </c>
      <c r="C52" s="1209" t="s">
        <v>53</v>
      </c>
      <c r="D52" s="1228" t="s">
        <v>137</v>
      </c>
      <c r="E52" s="1228" t="s">
        <v>74</v>
      </c>
      <c r="F52" s="72" t="s">
        <v>138</v>
      </c>
    </row>
    <row r="53" spans="1:7" x14ac:dyDescent="0.25">
      <c r="A53" s="72" t="s">
        <v>40</v>
      </c>
      <c r="B53" s="986" t="s">
        <v>1175</v>
      </c>
      <c r="C53" s="986" t="s">
        <v>5</v>
      </c>
      <c r="D53" s="986" t="s">
        <v>1173</v>
      </c>
      <c r="E53" s="986" t="s">
        <v>1170</v>
      </c>
      <c r="F53" s="987" t="s">
        <v>1174</v>
      </c>
    </row>
    <row r="54" spans="1:7" x14ac:dyDescent="0.25">
      <c r="A54" s="72" t="s">
        <v>41</v>
      </c>
      <c r="B54" s="986" t="s">
        <v>1178</v>
      </c>
      <c r="C54" s="986" t="s">
        <v>5</v>
      </c>
      <c r="D54" s="986" t="s">
        <v>1176</v>
      </c>
      <c r="E54" s="986" t="s">
        <v>1170</v>
      </c>
      <c r="F54" s="987" t="s">
        <v>1177</v>
      </c>
    </row>
    <row r="55" spans="1:7" x14ac:dyDescent="0.25">
      <c r="A55" s="645" t="s">
        <v>2576</v>
      </c>
      <c r="B55" s="572"/>
      <c r="C55" s="14"/>
      <c r="D55" s="14"/>
      <c r="E55" s="14"/>
      <c r="F55" s="14"/>
    </row>
    <row r="56" spans="1:7" ht="25.5" customHeight="1" x14ac:dyDescent="0.25">
      <c r="A56" s="5" t="s">
        <v>34</v>
      </c>
      <c r="B56" s="736" t="s">
        <v>1393</v>
      </c>
      <c r="C56" s="736" t="s">
        <v>1</v>
      </c>
      <c r="D56" s="736" t="s">
        <v>2692</v>
      </c>
      <c r="E56" s="736" t="s">
        <v>1344</v>
      </c>
      <c r="F56" s="736" t="s">
        <v>2693</v>
      </c>
      <c r="G56" s="737"/>
    </row>
    <row r="57" spans="1:7" ht="25.5" customHeight="1" x14ac:dyDescent="0.25">
      <c r="A57" s="5" t="s">
        <v>35</v>
      </c>
      <c r="B57" s="736" t="s">
        <v>1396</v>
      </c>
      <c r="C57" s="736" t="s">
        <v>1</v>
      </c>
      <c r="D57" s="736" t="s">
        <v>2694</v>
      </c>
      <c r="E57" s="736" t="s">
        <v>1350</v>
      </c>
      <c r="F57" s="736" t="s">
        <v>2695</v>
      </c>
      <c r="G57" s="737"/>
    </row>
    <row r="58" spans="1:7" x14ac:dyDescent="0.25">
      <c r="A58" s="5" t="s">
        <v>36</v>
      </c>
      <c r="B58" s="774" t="s">
        <v>2088</v>
      </c>
      <c r="C58" s="774" t="s">
        <v>427</v>
      </c>
      <c r="D58" s="774" t="s">
        <v>491</v>
      </c>
      <c r="E58" s="775" t="s">
        <v>435</v>
      </c>
      <c r="F58" s="776" t="s">
        <v>492</v>
      </c>
    </row>
    <row r="59" spans="1:7" x14ac:dyDescent="0.25">
      <c r="A59" s="5" t="s">
        <v>37</v>
      </c>
      <c r="B59" s="774" t="s">
        <v>2084</v>
      </c>
      <c r="C59" s="774" t="s">
        <v>427</v>
      </c>
      <c r="D59" s="774" t="s">
        <v>494</v>
      </c>
      <c r="E59" s="775" t="s">
        <v>435</v>
      </c>
      <c r="F59" s="776" t="s">
        <v>495</v>
      </c>
    </row>
    <row r="60" spans="1:7" ht="13.35" customHeight="1" x14ac:dyDescent="0.25">
      <c r="A60" s="435" t="s">
        <v>57</v>
      </c>
      <c r="B60" s="440"/>
      <c r="C60" s="439"/>
      <c r="D60" s="551"/>
      <c r="E60" s="440"/>
      <c r="F60" s="440"/>
    </row>
    <row r="61" spans="1:7" x14ac:dyDescent="0.25">
      <c r="A61" s="5" t="s">
        <v>39</v>
      </c>
      <c r="B61" s="1111" t="s">
        <v>3037</v>
      </c>
      <c r="C61" s="1111" t="s">
        <v>58</v>
      </c>
      <c r="D61" s="1121"/>
      <c r="E61" s="1095" t="s">
        <v>2452</v>
      </c>
      <c r="F61" s="100"/>
    </row>
    <row r="62" spans="1:7" x14ac:dyDescent="0.25">
      <c r="A62" s="5" t="s">
        <v>38</v>
      </c>
      <c r="B62" s="1111" t="s">
        <v>3038</v>
      </c>
      <c r="C62" s="1111" t="s">
        <v>58</v>
      </c>
      <c r="D62" s="1115"/>
      <c r="E62" s="1095" t="s">
        <v>2452</v>
      </c>
      <c r="F62" s="100"/>
    </row>
    <row r="63" spans="1:7" x14ac:dyDescent="0.25">
      <c r="A63" s="72" t="s">
        <v>40</v>
      </c>
      <c r="B63" s="1028" t="s">
        <v>1181</v>
      </c>
      <c r="C63" s="1028" t="s">
        <v>2022</v>
      </c>
      <c r="D63" s="1029" t="s">
        <v>1182</v>
      </c>
      <c r="E63" s="1030" t="s">
        <v>1170</v>
      </c>
      <c r="F63" s="1031" t="s">
        <v>1183</v>
      </c>
    </row>
    <row r="64" spans="1:7" x14ac:dyDescent="0.25">
      <c r="A64" s="72" t="s">
        <v>41</v>
      </c>
      <c r="B64" s="1028" t="s">
        <v>1181</v>
      </c>
      <c r="C64" s="1007" t="s">
        <v>2023</v>
      </c>
      <c r="D64" s="1031" t="s">
        <v>1182</v>
      </c>
      <c r="E64" s="1030" t="s">
        <v>1170</v>
      </c>
      <c r="F64" s="1031" t="s">
        <v>1183</v>
      </c>
    </row>
    <row r="65" spans="1:10" x14ac:dyDescent="0.25">
      <c r="A65" s="645" t="s">
        <v>2577</v>
      </c>
      <c r="B65" s="572"/>
      <c r="C65" s="31"/>
      <c r="D65" s="37"/>
      <c r="E65" s="14"/>
      <c r="F65" s="14"/>
    </row>
    <row r="66" spans="1:10" s="3" customFormat="1" x14ac:dyDescent="0.25">
      <c r="A66" s="70" t="s">
        <v>34</v>
      </c>
      <c r="B66" s="1003"/>
      <c r="C66" s="996"/>
      <c r="D66" s="850"/>
      <c r="E66" s="851"/>
      <c r="F66" s="16"/>
    </row>
    <row r="67" spans="1:10" s="3" customFormat="1" x14ac:dyDescent="0.25">
      <c r="A67" s="70" t="s">
        <v>35</v>
      </c>
      <c r="B67" s="1003"/>
      <c r="C67" s="996"/>
      <c r="D67" s="850"/>
      <c r="E67" s="851"/>
      <c r="F67" s="16"/>
    </row>
    <row r="68" spans="1:10" s="3" customFormat="1" x14ac:dyDescent="0.25">
      <c r="A68" s="70" t="s">
        <v>36</v>
      </c>
      <c r="B68" s="996"/>
      <c r="C68" s="1002" t="s">
        <v>2916</v>
      </c>
      <c r="D68" s="850"/>
      <c r="E68" s="852"/>
      <c r="F68" s="587"/>
    </row>
    <row r="69" spans="1:10" s="3" customFormat="1" x14ac:dyDescent="0.25">
      <c r="A69" s="70" t="s">
        <v>37</v>
      </c>
      <c r="B69" s="996"/>
      <c r="C69" s="996"/>
      <c r="D69" s="850"/>
      <c r="E69" s="852"/>
      <c r="F69" s="587"/>
    </row>
    <row r="70" spans="1:10" x14ac:dyDescent="0.25">
      <c r="A70" s="435" t="s">
        <v>57</v>
      </c>
      <c r="B70" s="1003"/>
      <c r="C70" s="1000"/>
      <c r="D70" s="551"/>
      <c r="E70" s="440"/>
      <c r="F70" s="436"/>
    </row>
    <row r="71" spans="1:10" x14ac:dyDescent="0.25">
      <c r="A71" s="5" t="s">
        <v>39</v>
      </c>
      <c r="B71" s="1004"/>
      <c r="C71" s="1004"/>
      <c r="D71" s="722"/>
      <c r="E71" s="722"/>
      <c r="F71" s="722"/>
    </row>
    <row r="72" spans="1:10" x14ac:dyDescent="0.25">
      <c r="A72" s="5" t="s">
        <v>38</v>
      </c>
      <c r="B72" s="1004"/>
      <c r="C72" s="1002" t="s">
        <v>2916</v>
      </c>
      <c r="D72" s="836"/>
      <c r="E72" s="722"/>
      <c r="F72" s="722"/>
    </row>
    <row r="73" spans="1:10" x14ac:dyDescent="0.25">
      <c r="A73" s="72" t="s">
        <v>40</v>
      </c>
      <c r="B73" s="1004"/>
      <c r="C73" s="1004"/>
      <c r="D73" s="722"/>
      <c r="E73" s="722"/>
      <c r="F73" s="722"/>
    </row>
    <row r="74" spans="1:10" x14ac:dyDescent="0.25">
      <c r="A74" s="72" t="s">
        <v>41</v>
      </c>
      <c r="B74" s="1004"/>
      <c r="C74" s="1004"/>
      <c r="D74" s="836"/>
      <c r="E74" s="722"/>
      <c r="F74" s="722"/>
    </row>
    <row r="75" spans="1:10" x14ac:dyDescent="0.25">
      <c r="A75" s="645" t="s">
        <v>2578</v>
      </c>
      <c r="B75" s="572"/>
      <c r="C75" s="14"/>
      <c r="D75" s="14"/>
      <c r="E75" s="14"/>
      <c r="F75" s="14"/>
    </row>
    <row r="76" spans="1:10" x14ac:dyDescent="0.25">
      <c r="A76" s="5" t="s">
        <v>34</v>
      </c>
      <c r="B76" s="875" t="s">
        <v>3048</v>
      </c>
      <c r="C76" s="873" t="s">
        <v>21</v>
      </c>
      <c r="D76" s="875" t="s">
        <v>3049</v>
      </c>
      <c r="E76" s="876" t="s">
        <v>3045</v>
      </c>
      <c r="F76" s="1195" t="s">
        <v>3050</v>
      </c>
      <c r="G76" s="1194"/>
      <c r="H76" s="1194"/>
      <c r="I76" s="1194"/>
      <c r="J76" s="1194"/>
    </row>
    <row r="77" spans="1:10" x14ac:dyDescent="0.25">
      <c r="A77" s="5" t="s">
        <v>35</v>
      </c>
      <c r="B77" s="873" t="s">
        <v>3051</v>
      </c>
      <c r="C77" s="873" t="s">
        <v>21</v>
      </c>
      <c r="D77" s="873" t="s">
        <v>3052</v>
      </c>
      <c r="E77" s="873" t="s">
        <v>2488</v>
      </c>
      <c r="F77" s="873" t="s">
        <v>3053</v>
      </c>
      <c r="G77" s="1194"/>
      <c r="H77" s="1194"/>
      <c r="I77" s="1194"/>
      <c r="J77" s="1194"/>
    </row>
    <row r="78" spans="1:10" x14ac:dyDescent="0.25">
      <c r="A78" s="5" t="s">
        <v>36</v>
      </c>
      <c r="B78" s="877" t="s">
        <v>2114</v>
      </c>
      <c r="C78" s="877" t="s">
        <v>21</v>
      </c>
      <c r="D78" s="877" t="s">
        <v>2265</v>
      </c>
      <c r="E78" s="877" t="s">
        <v>2488</v>
      </c>
      <c r="F78" s="877" t="s">
        <v>3054</v>
      </c>
      <c r="G78" s="1194"/>
      <c r="H78" s="1194"/>
      <c r="I78" s="1194"/>
      <c r="J78" s="1194"/>
    </row>
    <row r="79" spans="1:10" x14ac:dyDescent="0.25">
      <c r="A79" s="5" t="s">
        <v>37</v>
      </c>
      <c r="B79" s="877" t="s">
        <v>2115</v>
      </c>
      <c r="C79" s="873" t="s">
        <v>21</v>
      </c>
      <c r="D79" s="1196" t="s">
        <v>2266</v>
      </c>
      <c r="E79" s="1196" t="s">
        <v>2488</v>
      </c>
      <c r="F79" s="879" t="s">
        <v>3055</v>
      </c>
      <c r="G79" s="1194"/>
      <c r="H79" s="1194"/>
      <c r="I79" s="1194"/>
      <c r="J79" s="1194"/>
    </row>
    <row r="80" spans="1:10" x14ac:dyDescent="0.25">
      <c r="A80" s="435" t="s">
        <v>57</v>
      </c>
      <c r="B80" s="436"/>
      <c r="C80" s="436"/>
      <c r="D80" s="436"/>
      <c r="E80" s="437"/>
      <c r="F80" s="436"/>
    </row>
    <row r="81" spans="1:6" x14ac:dyDescent="0.25">
      <c r="A81" s="5" t="s">
        <v>39</v>
      </c>
      <c r="B81" s="718" t="s">
        <v>2797</v>
      </c>
      <c r="C81" s="722" t="s">
        <v>2799</v>
      </c>
      <c r="D81" s="1023" t="s">
        <v>2807</v>
      </c>
      <c r="E81" s="985" t="s">
        <v>2801</v>
      </c>
      <c r="F81" s="718" t="s">
        <v>2802</v>
      </c>
    </row>
    <row r="82" spans="1:6" x14ac:dyDescent="0.25">
      <c r="A82" s="5" t="s">
        <v>38</v>
      </c>
      <c r="B82" s="718" t="s">
        <v>2798</v>
      </c>
      <c r="C82" s="722" t="s">
        <v>2799</v>
      </c>
      <c r="D82" s="1023" t="s">
        <v>2808</v>
      </c>
      <c r="E82" s="985" t="s">
        <v>2801</v>
      </c>
      <c r="F82" s="718" t="s">
        <v>2803</v>
      </c>
    </row>
    <row r="83" spans="1:6" x14ac:dyDescent="0.25">
      <c r="A83" s="72" t="s">
        <v>40</v>
      </c>
      <c r="B83" s="718" t="s">
        <v>2797</v>
      </c>
      <c r="C83" s="722" t="s">
        <v>2800</v>
      </c>
      <c r="D83" s="1024" t="s">
        <v>2807</v>
      </c>
      <c r="E83" s="985" t="s">
        <v>2801</v>
      </c>
      <c r="F83" s="727" t="s">
        <v>2804</v>
      </c>
    </row>
    <row r="84" spans="1:6" x14ac:dyDescent="0.25">
      <c r="A84" s="72" t="s">
        <v>41</v>
      </c>
      <c r="B84" s="718" t="s">
        <v>2798</v>
      </c>
      <c r="C84" s="722" t="s">
        <v>2800</v>
      </c>
      <c r="D84" s="1024" t="s">
        <v>2809</v>
      </c>
      <c r="E84" s="985" t="s">
        <v>2801</v>
      </c>
      <c r="F84" s="718" t="s">
        <v>2803</v>
      </c>
    </row>
    <row r="85" spans="1:6" x14ac:dyDescent="0.25">
      <c r="A85" s="59" t="s">
        <v>14</v>
      </c>
      <c r="B85" s="59"/>
      <c r="C85" s="59"/>
      <c r="D85" s="59"/>
      <c r="E85" s="59"/>
      <c r="F85" s="59"/>
    </row>
    <row r="86" spans="1:6" x14ac:dyDescent="0.25">
      <c r="A86" s="11" t="s">
        <v>3</v>
      </c>
      <c r="B86" s="11" t="s">
        <v>6</v>
      </c>
      <c r="C86" s="11" t="s">
        <v>7</v>
      </c>
      <c r="D86" s="11" t="s">
        <v>8</v>
      </c>
      <c r="E86" s="12" t="s">
        <v>4</v>
      </c>
      <c r="F86" s="11" t="s">
        <v>11</v>
      </c>
    </row>
    <row r="87" spans="1:6" x14ac:dyDescent="0.25">
      <c r="A87" s="645" t="s">
        <v>2579</v>
      </c>
      <c r="B87" s="645"/>
      <c r="C87" s="572"/>
      <c r="D87" s="14"/>
      <c r="E87" s="14"/>
      <c r="F87" s="14"/>
    </row>
    <row r="88" spans="1:6" x14ac:dyDescent="0.25">
      <c r="A88" s="5" t="s">
        <v>34</v>
      </c>
      <c r="B88" s="517" t="s">
        <v>1342</v>
      </c>
      <c r="C88" s="517" t="s">
        <v>1</v>
      </c>
      <c r="D88" s="517" t="s">
        <v>2696</v>
      </c>
      <c r="E88" s="518" t="s">
        <v>1327</v>
      </c>
      <c r="F88" s="3" t="s">
        <v>1359</v>
      </c>
    </row>
    <row r="89" spans="1:6" x14ac:dyDescent="0.25">
      <c r="A89" s="5" t="s">
        <v>35</v>
      </c>
      <c r="B89" s="517" t="s">
        <v>1346</v>
      </c>
      <c r="C89" s="517" t="s">
        <v>1</v>
      </c>
      <c r="D89" s="517" t="s">
        <v>2697</v>
      </c>
      <c r="E89" s="518" t="s">
        <v>1327</v>
      </c>
      <c r="F89" s="3" t="s">
        <v>1359</v>
      </c>
    </row>
    <row r="90" spans="1:6" x14ac:dyDescent="0.25">
      <c r="A90" s="5" t="s">
        <v>36</v>
      </c>
      <c r="B90" s="918" t="s">
        <v>2123</v>
      </c>
      <c r="C90" s="918" t="s">
        <v>9</v>
      </c>
      <c r="D90" s="918" t="s">
        <v>862</v>
      </c>
      <c r="E90" s="918" t="s">
        <v>2185</v>
      </c>
      <c r="F90" s="918" t="s">
        <v>863</v>
      </c>
    </row>
    <row r="91" spans="1:6" x14ac:dyDescent="0.25">
      <c r="A91" s="5" t="s">
        <v>37</v>
      </c>
      <c r="B91" s="918" t="s">
        <v>2124</v>
      </c>
      <c r="C91" s="918" t="s">
        <v>9</v>
      </c>
      <c r="D91" s="918" t="s">
        <v>862</v>
      </c>
      <c r="E91" s="918" t="s">
        <v>2185</v>
      </c>
      <c r="F91" s="918" t="s">
        <v>863</v>
      </c>
    </row>
    <row r="92" spans="1:6" x14ac:dyDescent="0.25">
      <c r="A92" s="435" t="s">
        <v>57</v>
      </c>
      <c r="B92" s="436"/>
      <c r="C92" s="436"/>
      <c r="D92" s="436"/>
      <c r="E92" s="437"/>
      <c r="F92" s="436"/>
    </row>
    <row r="93" spans="1:6" x14ac:dyDescent="0.25">
      <c r="A93" s="5" t="s">
        <v>39</v>
      </c>
      <c r="B93" s="1111" t="s">
        <v>2318</v>
      </c>
      <c r="C93" s="1111" t="s">
        <v>58</v>
      </c>
      <c r="D93" s="1117"/>
      <c r="E93" s="1118" t="s">
        <v>2452</v>
      </c>
      <c r="F93" s="61"/>
    </row>
    <row r="94" spans="1:6" x14ac:dyDescent="0.25">
      <c r="A94" s="5" t="s">
        <v>38</v>
      </c>
      <c r="B94" s="1111" t="s">
        <v>3039</v>
      </c>
      <c r="C94" s="1111" t="s">
        <v>58</v>
      </c>
      <c r="D94" s="1117"/>
      <c r="E94" s="1118" t="s">
        <v>2452</v>
      </c>
      <c r="F94" s="61"/>
    </row>
    <row r="95" spans="1:6" x14ac:dyDescent="0.25">
      <c r="A95" s="72" t="s">
        <v>40</v>
      </c>
      <c r="B95" s="1148" t="s">
        <v>2089</v>
      </c>
      <c r="C95" s="1147" t="s">
        <v>1990</v>
      </c>
      <c r="D95" s="32"/>
      <c r="E95" s="32"/>
      <c r="F95" s="32"/>
    </row>
    <row r="96" spans="1:6" x14ac:dyDescent="0.25">
      <c r="A96" s="72" t="s">
        <v>41</v>
      </c>
      <c r="B96" s="1148" t="s">
        <v>2089</v>
      </c>
      <c r="C96" s="1147" t="s">
        <v>1990</v>
      </c>
      <c r="D96" s="32"/>
      <c r="E96" s="32"/>
      <c r="F96" s="32"/>
    </row>
    <row r="97" spans="1:7" x14ac:dyDescent="0.25">
      <c r="A97" s="645" t="s">
        <v>2580</v>
      </c>
      <c r="B97" s="572"/>
      <c r="C97" s="14"/>
      <c r="D97" s="14"/>
      <c r="E97" s="14"/>
      <c r="F97" s="14"/>
    </row>
    <row r="98" spans="1:7" x14ac:dyDescent="0.25">
      <c r="A98" s="5" t="s">
        <v>34</v>
      </c>
      <c r="B98" s="987" t="s">
        <v>1190</v>
      </c>
      <c r="C98" s="987" t="s">
        <v>5</v>
      </c>
      <c r="D98" s="987" t="s">
        <v>2256</v>
      </c>
      <c r="E98" s="987" t="s">
        <v>1170</v>
      </c>
      <c r="F98" s="987" t="s">
        <v>2257</v>
      </c>
    </row>
    <row r="99" spans="1:7" x14ac:dyDescent="0.25">
      <c r="A99" s="5" t="s">
        <v>35</v>
      </c>
      <c r="B99" s="987" t="s">
        <v>1193</v>
      </c>
      <c r="C99" s="987" t="s">
        <v>5</v>
      </c>
      <c r="D99" s="987" t="s">
        <v>2258</v>
      </c>
      <c r="E99" s="987" t="s">
        <v>1170</v>
      </c>
      <c r="F99" s="987" t="s">
        <v>2259</v>
      </c>
    </row>
    <row r="100" spans="1:7" ht="25.5" customHeight="1" x14ac:dyDescent="0.25">
      <c r="A100" s="5" t="s">
        <v>36</v>
      </c>
      <c r="B100" s="736" t="s">
        <v>1348</v>
      </c>
      <c r="C100" s="736" t="s">
        <v>1</v>
      </c>
      <c r="D100" s="736" t="s">
        <v>2698</v>
      </c>
      <c r="E100" s="736" t="s">
        <v>1344</v>
      </c>
      <c r="F100" s="735" t="s">
        <v>1364</v>
      </c>
    </row>
    <row r="101" spans="1:7" ht="25.5" customHeight="1" x14ac:dyDescent="0.25">
      <c r="A101" s="5" t="s">
        <v>37</v>
      </c>
      <c r="B101" s="736" t="s">
        <v>1352</v>
      </c>
      <c r="C101" s="736" t="s">
        <v>1</v>
      </c>
      <c r="D101" s="736" t="s">
        <v>1381</v>
      </c>
      <c r="E101" s="736" t="s">
        <v>1344</v>
      </c>
      <c r="F101" s="735" t="s">
        <v>2699</v>
      </c>
    </row>
    <row r="102" spans="1:7" x14ac:dyDescent="0.25">
      <c r="A102" s="435" t="s">
        <v>57</v>
      </c>
      <c r="B102" s="436"/>
      <c r="C102" s="436"/>
      <c r="D102" s="436"/>
      <c r="E102" s="437"/>
      <c r="F102" s="436"/>
    </row>
    <row r="103" spans="1:7" x14ac:dyDescent="0.25">
      <c r="A103" s="5" t="s">
        <v>39</v>
      </c>
      <c r="B103" s="987" t="s">
        <v>1202</v>
      </c>
      <c r="C103" s="987" t="s">
        <v>5</v>
      </c>
      <c r="D103" s="987" t="s">
        <v>1191</v>
      </c>
      <c r="E103" s="987" t="s">
        <v>1170</v>
      </c>
      <c r="F103" s="987" t="s">
        <v>1192</v>
      </c>
    </row>
    <row r="104" spans="1:7" x14ac:dyDescent="0.25">
      <c r="A104" s="5" t="s">
        <v>38</v>
      </c>
      <c r="B104" s="987" t="s">
        <v>1205</v>
      </c>
      <c r="C104" s="987" t="s">
        <v>5</v>
      </c>
      <c r="D104" s="987" t="s">
        <v>1194</v>
      </c>
      <c r="E104" s="987" t="s">
        <v>1170</v>
      </c>
      <c r="F104" s="987" t="s">
        <v>1195</v>
      </c>
    </row>
    <row r="105" spans="1:7" x14ac:dyDescent="0.25">
      <c r="A105" s="72" t="s">
        <v>40</v>
      </c>
      <c r="B105" s="1147" t="s">
        <v>2090</v>
      </c>
      <c r="C105" s="1147" t="s">
        <v>1988</v>
      </c>
      <c r="D105" s="75"/>
      <c r="E105" s="75"/>
      <c r="F105" s="75"/>
      <c r="G105" s="1168"/>
    </row>
    <row r="106" spans="1:7" x14ac:dyDescent="0.25">
      <c r="A106" s="72" t="s">
        <v>41</v>
      </c>
      <c r="B106" s="1147" t="s">
        <v>2090</v>
      </c>
      <c r="C106" s="1147" t="s">
        <v>1988</v>
      </c>
      <c r="D106" s="75"/>
      <c r="E106" s="75"/>
      <c r="F106" s="75"/>
      <c r="G106" s="1168"/>
    </row>
    <row r="107" spans="1:7" x14ac:dyDescent="0.25">
      <c r="A107" s="645" t="s">
        <v>2581</v>
      </c>
      <c r="B107" s="572"/>
      <c r="C107" s="14"/>
      <c r="D107" s="14"/>
      <c r="E107" s="14"/>
      <c r="F107" s="14"/>
    </row>
    <row r="108" spans="1:7" x14ac:dyDescent="0.25">
      <c r="A108" s="5" t="s">
        <v>34</v>
      </c>
      <c r="B108" s="74"/>
      <c r="C108" s="74" t="s">
        <v>1991</v>
      </c>
      <c r="D108" s="74"/>
      <c r="E108" s="74"/>
      <c r="F108" s="74"/>
      <c r="G108" s="792"/>
    </row>
    <row r="109" spans="1:7" x14ac:dyDescent="0.25">
      <c r="A109" s="5" t="s">
        <v>35</v>
      </c>
      <c r="B109" s="776" t="s">
        <v>2085</v>
      </c>
      <c r="C109" s="776" t="s">
        <v>427</v>
      </c>
      <c r="D109" s="776" t="s">
        <v>497</v>
      </c>
      <c r="E109" s="776" t="s">
        <v>435</v>
      </c>
      <c r="F109" s="776" t="s">
        <v>498</v>
      </c>
    </row>
    <row r="110" spans="1:7" x14ac:dyDescent="0.25">
      <c r="A110" s="5" t="s">
        <v>36</v>
      </c>
      <c r="B110" s="830" t="s">
        <v>2331</v>
      </c>
      <c r="C110" s="830" t="s">
        <v>20</v>
      </c>
      <c r="D110" s="830" t="s">
        <v>2805</v>
      </c>
      <c r="E110" s="830" t="s">
        <v>2172</v>
      </c>
      <c r="F110" s="830" t="s">
        <v>2333</v>
      </c>
    </row>
    <row r="111" spans="1:7" x14ac:dyDescent="0.25">
      <c r="A111" s="5" t="s">
        <v>37</v>
      </c>
      <c r="B111" s="830" t="s">
        <v>2332</v>
      </c>
      <c r="C111" s="830" t="s">
        <v>20</v>
      </c>
      <c r="D111" s="830" t="s">
        <v>289</v>
      </c>
      <c r="E111" s="830" t="s">
        <v>2172</v>
      </c>
      <c r="F111" s="830" t="s">
        <v>2334</v>
      </c>
    </row>
    <row r="112" spans="1:7" x14ac:dyDescent="0.25">
      <c r="A112" s="435" t="s">
        <v>57</v>
      </c>
      <c r="B112" s="436"/>
      <c r="C112" s="436"/>
      <c r="D112" s="436"/>
      <c r="E112" s="437"/>
      <c r="F112" s="436"/>
    </row>
    <row r="113" spans="1:6" x14ac:dyDescent="0.25">
      <c r="A113" s="5" t="s">
        <v>39</v>
      </c>
      <c r="B113" s="766" t="s">
        <v>2951</v>
      </c>
      <c r="C113" s="766" t="s">
        <v>2953</v>
      </c>
      <c r="D113" s="1028" t="s">
        <v>2955</v>
      </c>
      <c r="E113" s="782" t="s">
        <v>2957</v>
      </c>
      <c r="F113" s="766" t="s">
        <v>2958</v>
      </c>
    </row>
    <row r="114" spans="1:6" x14ac:dyDescent="0.25">
      <c r="A114" s="5" t="s">
        <v>38</v>
      </c>
      <c r="B114" s="766" t="s">
        <v>2952</v>
      </c>
      <c r="C114" s="766" t="s">
        <v>2953</v>
      </c>
      <c r="D114" s="1028" t="s">
        <v>2956</v>
      </c>
      <c r="E114" s="782" t="s">
        <v>2957</v>
      </c>
      <c r="F114" s="766" t="s">
        <v>2959</v>
      </c>
    </row>
    <row r="115" spans="1:6" x14ac:dyDescent="0.25">
      <c r="A115" s="72" t="s">
        <v>40</v>
      </c>
      <c r="B115" s="766" t="s">
        <v>2951</v>
      </c>
      <c r="C115" s="766" t="s">
        <v>2954</v>
      </c>
      <c r="D115" s="1028" t="s">
        <v>2955</v>
      </c>
      <c r="E115" s="782" t="s">
        <v>2957</v>
      </c>
      <c r="F115" s="766" t="s">
        <v>2958</v>
      </c>
    </row>
    <row r="116" spans="1:6" x14ac:dyDescent="0.25">
      <c r="A116" s="72" t="s">
        <v>41</v>
      </c>
      <c r="B116" s="766" t="s">
        <v>2952</v>
      </c>
      <c r="C116" s="766" t="s">
        <v>2954</v>
      </c>
      <c r="D116" s="1028" t="s">
        <v>2956</v>
      </c>
      <c r="E116" s="782" t="s">
        <v>2957</v>
      </c>
      <c r="F116" s="766" t="s">
        <v>2959</v>
      </c>
    </row>
    <row r="117" spans="1:6" x14ac:dyDescent="0.25">
      <c r="A117" s="645" t="s">
        <v>2582</v>
      </c>
      <c r="B117" s="572"/>
      <c r="C117" s="14"/>
      <c r="D117" s="14"/>
      <c r="E117" s="14"/>
      <c r="F117" s="14"/>
    </row>
    <row r="118" spans="1:6" s="3" customFormat="1" x14ac:dyDescent="0.25">
      <c r="A118" s="70" t="s">
        <v>34</v>
      </c>
      <c r="B118" s="848" t="s">
        <v>2014</v>
      </c>
      <c r="C118" s="849" t="s">
        <v>1896</v>
      </c>
      <c r="D118" s="850"/>
      <c r="E118" s="851" t="s">
        <v>1327</v>
      </c>
      <c r="F118" s="16"/>
    </row>
    <row r="119" spans="1:6" s="3" customFormat="1" x14ac:dyDescent="0.25">
      <c r="A119" s="70" t="s">
        <v>35</v>
      </c>
      <c r="B119" s="848" t="s">
        <v>2014</v>
      </c>
      <c r="C119" s="849" t="s">
        <v>1896</v>
      </c>
      <c r="D119" s="850"/>
      <c r="E119" s="851" t="s">
        <v>1327</v>
      </c>
      <c r="F119" s="16"/>
    </row>
    <row r="120" spans="1:6" s="3" customFormat="1" x14ac:dyDescent="0.25">
      <c r="A120" s="70" t="s">
        <v>36</v>
      </c>
      <c r="B120" s="849" t="s">
        <v>2013</v>
      </c>
      <c r="C120" s="849" t="s">
        <v>1898</v>
      </c>
      <c r="D120" s="850"/>
      <c r="E120" s="852" t="s">
        <v>1899</v>
      </c>
      <c r="F120" s="587"/>
    </row>
    <row r="121" spans="1:6" s="3" customFormat="1" x14ac:dyDescent="0.25">
      <c r="A121" s="70" t="s">
        <v>37</v>
      </c>
      <c r="B121" s="849" t="s">
        <v>2013</v>
      </c>
      <c r="C121" s="849" t="s">
        <v>1898</v>
      </c>
      <c r="D121" s="850"/>
      <c r="E121" s="852" t="s">
        <v>1899</v>
      </c>
      <c r="F121" s="587"/>
    </row>
    <row r="122" spans="1:6" x14ac:dyDescent="0.25">
      <c r="A122" s="435" t="s">
        <v>57</v>
      </c>
      <c r="B122" s="436"/>
      <c r="C122" s="436"/>
      <c r="D122" s="436"/>
      <c r="E122" s="437"/>
      <c r="F122" s="436"/>
    </row>
    <row r="123" spans="1:6" x14ac:dyDescent="0.25">
      <c r="A123" s="5" t="s">
        <v>39</v>
      </c>
      <c r="B123" s="718" t="s">
        <v>2253</v>
      </c>
      <c r="C123" s="718" t="s">
        <v>2799</v>
      </c>
      <c r="D123" s="1023" t="s">
        <v>2806</v>
      </c>
      <c r="E123" s="718" t="s">
        <v>2801</v>
      </c>
      <c r="F123" s="718" t="s">
        <v>2810</v>
      </c>
    </row>
    <row r="124" spans="1:6" x14ac:dyDescent="0.25">
      <c r="A124" s="5" t="s">
        <v>38</v>
      </c>
      <c r="B124" s="718" t="s">
        <v>2252</v>
      </c>
      <c r="C124" s="718" t="s">
        <v>2799</v>
      </c>
      <c r="D124" s="1023" t="s">
        <v>2806</v>
      </c>
      <c r="E124" s="718" t="s">
        <v>2801</v>
      </c>
      <c r="F124" s="718" t="s">
        <v>2811</v>
      </c>
    </row>
    <row r="125" spans="1:6" x14ac:dyDescent="0.25">
      <c r="A125" s="72" t="s">
        <v>40</v>
      </c>
      <c r="B125" s="718" t="s">
        <v>2253</v>
      </c>
      <c r="C125" s="718" t="s">
        <v>2800</v>
      </c>
      <c r="D125" s="1023" t="s">
        <v>2806</v>
      </c>
      <c r="E125" s="718" t="s">
        <v>2801</v>
      </c>
      <c r="F125" s="718" t="s">
        <v>2810</v>
      </c>
    </row>
    <row r="126" spans="1:6" x14ac:dyDescent="0.25">
      <c r="A126" s="72" t="s">
        <v>41</v>
      </c>
      <c r="B126" s="718" t="s">
        <v>2252</v>
      </c>
      <c r="C126" s="718" t="s">
        <v>2800</v>
      </c>
      <c r="D126" s="1023" t="s">
        <v>2806</v>
      </c>
      <c r="E126" s="718" t="s">
        <v>2801</v>
      </c>
      <c r="F126" s="718" t="s">
        <v>2811</v>
      </c>
    </row>
    <row r="127" spans="1:6" x14ac:dyDescent="0.25">
      <c r="A127" s="645" t="s">
        <v>2583</v>
      </c>
      <c r="B127" s="572"/>
      <c r="C127" s="14"/>
      <c r="D127" s="14"/>
      <c r="E127" s="14"/>
      <c r="F127" s="14"/>
    </row>
    <row r="128" spans="1:6" x14ac:dyDescent="0.25">
      <c r="A128" s="5" t="s">
        <v>34</v>
      </c>
      <c r="B128" s="1032" t="s">
        <v>1213</v>
      </c>
      <c r="C128" s="1033" t="s">
        <v>5</v>
      </c>
      <c r="D128" s="1034" t="s">
        <v>2917</v>
      </c>
      <c r="E128" s="1032" t="s">
        <v>1170</v>
      </c>
      <c r="F128" s="1035" t="s">
        <v>2918</v>
      </c>
    </row>
    <row r="129" spans="1:6" ht="30" x14ac:dyDescent="0.25">
      <c r="A129" s="5" t="s">
        <v>35</v>
      </c>
      <c r="B129" s="1036" t="s">
        <v>1216</v>
      </c>
      <c r="C129" s="1037" t="s">
        <v>5</v>
      </c>
      <c r="D129" s="1038" t="s">
        <v>2919</v>
      </c>
      <c r="E129" s="1036" t="s">
        <v>1170</v>
      </c>
      <c r="F129" s="1039" t="s">
        <v>2920</v>
      </c>
    </row>
    <row r="130" spans="1:6" x14ac:dyDescent="0.25">
      <c r="A130" s="5" t="s">
        <v>36</v>
      </c>
      <c r="B130" s="1007" t="s">
        <v>1196</v>
      </c>
      <c r="C130" s="1007" t="s">
        <v>2022</v>
      </c>
      <c r="D130" s="1028" t="s">
        <v>1197</v>
      </c>
      <c r="E130" s="1007" t="s">
        <v>1170</v>
      </c>
      <c r="F130" s="1040" t="s">
        <v>1198</v>
      </c>
    </row>
    <row r="131" spans="1:6" x14ac:dyDescent="0.25">
      <c r="A131" s="5" t="s">
        <v>37</v>
      </c>
      <c r="B131" s="1007" t="s">
        <v>1199</v>
      </c>
      <c r="C131" s="1007" t="s">
        <v>2022</v>
      </c>
      <c r="D131" s="1028" t="s">
        <v>1200</v>
      </c>
      <c r="E131" s="1007" t="s">
        <v>1170</v>
      </c>
      <c r="F131" s="1040" t="s">
        <v>1201</v>
      </c>
    </row>
    <row r="132" spans="1:6" x14ac:dyDescent="0.25">
      <c r="A132" s="435" t="s">
        <v>57</v>
      </c>
      <c r="B132" s="436"/>
      <c r="C132" s="436"/>
      <c r="D132" s="436"/>
      <c r="E132" s="437"/>
      <c r="F132" s="436"/>
    </row>
    <row r="133" spans="1:6" x14ac:dyDescent="0.25">
      <c r="A133" s="5" t="s">
        <v>39</v>
      </c>
      <c r="B133" s="1028" t="s">
        <v>1196</v>
      </c>
      <c r="C133" s="1007" t="s">
        <v>2023</v>
      </c>
      <c r="D133" s="1028" t="s">
        <v>1197</v>
      </c>
      <c r="E133" s="1041" t="s">
        <v>1170</v>
      </c>
      <c r="F133" s="1028" t="s">
        <v>1198</v>
      </c>
    </row>
    <row r="134" spans="1:6" x14ac:dyDescent="0.25">
      <c r="A134" s="5" t="s">
        <v>38</v>
      </c>
      <c r="B134" s="1028" t="s">
        <v>1199</v>
      </c>
      <c r="C134" s="1007" t="s">
        <v>2960</v>
      </c>
      <c r="D134" s="1028" t="s">
        <v>1200</v>
      </c>
      <c r="E134" s="1041" t="s">
        <v>1170</v>
      </c>
      <c r="F134" s="1028" t="s">
        <v>1201</v>
      </c>
    </row>
    <row r="135" spans="1:6" x14ac:dyDescent="0.25">
      <c r="A135" s="72" t="s">
        <v>40</v>
      </c>
      <c r="B135" s="1148" t="s">
        <v>2091</v>
      </c>
      <c r="C135" s="1148" t="s">
        <v>1986</v>
      </c>
      <c r="D135" s="5"/>
      <c r="E135" s="5"/>
      <c r="F135" s="5"/>
    </row>
    <row r="136" spans="1:6" x14ac:dyDescent="0.25">
      <c r="A136" s="72" t="s">
        <v>41</v>
      </c>
      <c r="B136" s="1148" t="s">
        <v>2091</v>
      </c>
      <c r="C136" s="1148" t="s">
        <v>1986</v>
      </c>
      <c r="D136" s="5"/>
      <c r="E136" s="5"/>
      <c r="F136" s="5"/>
    </row>
    <row r="137" spans="1:6" x14ac:dyDescent="0.25">
      <c r="A137" s="59" t="s">
        <v>15</v>
      </c>
      <c r="B137" s="59"/>
      <c r="C137" s="59"/>
      <c r="D137" s="59"/>
      <c r="E137" s="59"/>
      <c r="F137" s="59"/>
    </row>
    <row r="138" spans="1:6" x14ac:dyDescent="0.25">
      <c r="A138" s="11" t="s">
        <v>3</v>
      </c>
      <c r="B138" s="11" t="s">
        <v>6</v>
      </c>
      <c r="C138" s="11" t="s">
        <v>7</v>
      </c>
      <c r="D138" s="11" t="s">
        <v>8</v>
      </c>
      <c r="E138" s="12" t="s">
        <v>4</v>
      </c>
      <c r="F138" s="11" t="s">
        <v>11</v>
      </c>
    </row>
    <row r="139" spans="1:6" x14ac:dyDescent="0.25">
      <c r="A139" s="645" t="s">
        <v>2584</v>
      </c>
      <c r="B139" s="645"/>
      <c r="C139" s="572"/>
      <c r="D139" s="14"/>
      <c r="E139" s="14"/>
      <c r="F139" s="14"/>
    </row>
    <row r="140" spans="1:6" x14ac:dyDescent="0.25">
      <c r="A140" s="5" t="s">
        <v>34</v>
      </c>
      <c r="B140" s="518" t="s">
        <v>1416</v>
      </c>
      <c r="C140" s="518" t="s">
        <v>1</v>
      </c>
      <c r="D140" s="518" t="s">
        <v>2700</v>
      </c>
      <c r="E140" s="518" t="s">
        <v>1327</v>
      </c>
      <c r="F140" s="5" t="s">
        <v>1389</v>
      </c>
    </row>
    <row r="141" spans="1:6" x14ac:dyDescent="0.25">
      <c r="A141" s="5" t="s">
        <v>35</v>
      </c>
      <c r="B141" s="518" t="s">
        <v>1419</v>
      </c>
      <c r="C141" s="518" t="s">
        <v>1</v>
      </c>
      <c r="D141" s="518" t="s">
        <v>2701</v>
      </c>
      <c r="E141" s="518" t="s">
        <v>1327</v>
      </c>
      <c r="F141" s="5" t="s">
        <v>1392</v>
      </c>
    </row>
    <row r="142" spans="1:6" x14ac:dyDescent="0.25">
      <c r="A142" s="5" t="s">
        <v>36</v>
      </c>
      <c r="B142" s="838" t="s">
        <v>2094</v>
      </c>
      <c r="C142" s="838" t="s">
        <v>20</v>
      </c>
      <c r="D142" s="838" t="s">
        <v>294</v>
      </c>
      <c r="E142" s="839" t="s">
        <v>2172</v>
      </c>
      <c r="F142" s="830" t="s">
        <v>2845</v>
      </c>
    </row>
    <row r="143" spans="1:6" x14ac:dyDescent="0.25">
      <c r="A143" s="5" t="s">
        <v>37</v>
      </c>
      <c r="B143" s="838" t="s">
        <v>2095</v>
      </c>
      <c r="C143" s="838" t="s">
        <v>20</v>
      </c>
      <c r="D143" s="838" t="s">
        <v>297</v>
      </c>
      <c r="E143" s="839" t="s">
        <v>2172</v>
      </c>
      <c r="F143" s="830" t="s">
        <v>2846</v>
      </c>
    </row>
    <row r="144" spans="1:6" x14ac:dyDescent="0.25">
      <c r="A144" s="435" t="s">
        <v>57</v>
      </c>
      <c r="B144" s="436"/>
      <c r="C144" s="436"/>
      <c r="D144" s="436"/>
      <c r="E144" s="437"/>
      <c r="F144" s="436"/>
    </row>
    <row r="145" spans="1:7" x14ac:dyDescent="0.25">
      <c r="A145" s="5" t="s">
        <v>39</v>
      </c>
      <c r="B145" s="935" t="s">
        <v>865</v>
      </c>
      <c r="C145" s="935" t="s">
        <v>9</v>
      </c>
      <c r="D145" s="935" t="s">
        <v>866</v>
      </c>
      <c r="E145" s="935" t="s">
        <v>2897</v>
      </c>
      <c r="F145" s="935" t="s">
        <v>2913</v>
      </c>
    </row>
    <row r="146" spans="1:7" x14ac:dyDescent="0.25">
      <c r="A146" s="5" t="s">
        <v>38</v>
      </c>
      <c r="B146" s="935" t="s">
        <v>868</v>
      </c>
      <c r="C146" s="935" t="s">
        <v>9</v>
      </c>
      <c r="D146" s="935" t="s">
        <v>866</v>
      </c>
      <c r="E146" s="935" t="s">
        <v>2897</v>
      </c>
      <c r="F146" s="935" t="s">
        <v>2913</v>
      </c>
    </row>
    <row r="147" spans="1:7" x14ac:dyDescent="0.25">
      <c r="A147" s="72" t="s">
        <v>40</v>
      </c>
      <c r="B147" s="1148" t="s">
        <v>2089</v>
      </c>
      <c r="C147" s="1148" t="s">
        <v>1990</v>
      </c>
      <c r="D147" s="5"/>
      <c r="E147" s="5"/>
      <c r="F147" s="5"/>
    </row>
    <row r="148" spans="1:7" x14ac:dyDescent="0.25">
      <c r="A148" s="72" t="s">
        <v>41</v>
      </c>
      <c r="B148" s="1148" t="s">
        <v>2089</v>
      </c>
      <c r="C148" s="1148" t="s">
        <v>1990</v>
      </c>
      <c r="D148" s="5"/>
      <c r="E148" s="5"/>
      <c r="F148" s="5"/>
    </row>
    <row r="149" spans="1:7" x14ac:dyDescent="0.25">
      <c r="A149" s="645" t="s">
        <v>2585</v>
      </c>
      <c r="B149" s="572"/>
      <c r="C149" s="14"/>
      <c r="D149" s="14"/>
      <c r="E149" s="14"/>
      <c r="F149" s="14"/>
    </row>
    <row r="150" spans="1:7" x14ac:dyDescent="0.25">
      <c r="A150" s="5" t="s">
        <v>34</v>
      </c>
      <c r="B150" s="987" t="s">
        <v>1225</v>
      </c>
      <c r="C150" s="987" t="s">
        <v>5</v>
      </c>
      <c r="D150" s="987" t="s">
        <v>1203</v>
      </c>
      <c r="E150" s="987" t="s">
        <v>1170</v>
      </c>
      <c r="F150" s="987" t="s">
        <v>1204</v>
      </c>
      <c r="G150" s="1169"/>
    </row>
    <row r="151" spans="1:7" x14ac:dyDescent="0.25">
      <c r="A151" s="5" t="s">
        <v>35</v>
      </c>
      <c r="B151" s="987" t="s">
        <v>1228</v>
      </c>
      <c r="C151" s="987" t="s">
        <v>5</v>
      </c>
      <c r="D151" s="987" t="s">
        <v>1206</v>
      </c>
      <c r="E151" s="987" t="s">
        <v>1170</v>
      </c>
      <c r="F151" s="987" t="s">
        <v>1207</v>
      </c>
      <c r="G151" s="1169"/>
    </row>
    <row r="152" spans="1:7" x14ac:dyDescent="0.25">
      <c r="A152" s="5" t="s">
        <v>36</v>
      </c>
      <c r="B152" s="517" t="s">
        <v>1422</v>
      </c>
      <c r="C152" s="517" t="s">
        <v>1</v>
      </c>
      <c r="D152" s="721" t="s">
        <v>2702</v>
      </c>
      <c r="E152" s="721" t="s">
        <v>1327</v>
      </c>
      <c r="F152" s="518" t="s">
        <v>1395</v>
      </c>
    </row>
    <row r="153" spans="1:7" x14ac:dyDescent="0.25">
      <c r="A153" s="5" t="s">
        <v>37</v>
      </c>
      <c r="B153" s="517" t="s">
        <v>1425</v>
      </c>
      <c r="C153" s="517" t="s">
        <v>1</v>
      </c>
      <c r="D153" s="721" t="s">
        <v>2703</v>
      </c>
      <c r="E153" s="721" t="s">
        <v>1327</v>
      </c>
      <c r="F153" s="518" t="s">
        <v>1398</v>
      </c>
    </row>
    <row r="154" spans="1:7" x14ac:dyDescent="0.25">
      <c r="A154" s="435" t="s">
        <v>57</v>
      </c>
      <c r="B154" s="436"/>
      <c r="C154" s="436"/>
      <c r="D154" s="436"/>
      <c r="E154" s="437"/>
      <c r="F154" s="436"/>
    </row>
    <row r="155" spans="1:7" x14ac:dyDescent="0.25">
      <c r="A155" s="5" t="s">
        <v>39</v>
      </c>
      <c r="B155" s="1111" t="s">
        <v>3040</v>
      </c>
      <c r="C155" s="1111" t="s">
        <v>58</v>
      </c>
      <c r="D155" s="1122"/>
      <c r="E155" s="1104" t="s">
        <v>2452</v>
      </c>
      <c r="F155" s="246"/>
    </row>
    <row r="156" spans="1:7" x14ac:dyDescent="0.25">
      <c r="A156" s="5" t="s">
        <v>38</v>
      </c>
      <c r="B156" s="1111" t="s">
        <v>3041</v>
      </c>
      <c r="C156" s="1111" t="s">
        <v>58</v>
      </c>
      <c r="D156" s="1116"/>
      <c r="E156" s="1104" t="s">
        <v>2452</v>
      </c>
      <c r="F156" s="660"/>
    </row>
    <row r="157" spans="1:7" x14ac:dyDescent="0.25">
      <c r="A157" s="5" t="s">
        <v>40</v>
      </c>
      <c r="B157" s="859" t="s">
        <v>2090</v>
      </c>
      <c r="C157" s="1174" t="s">
        <v>1988</v>
      </c>
      <c r="D157" s="1170"/>
      <c r="E157" s="1171"/>
      <c r="F157" s="710"/>
      <c r="G157" s="1172"/>
    </row>
    <row r="158" spans="1:7" x14ac:dyDescent="0.25">
      <c r="A158" s="5" t="s">
        <v>41</v>
      </c>
      <c r="B158" s="1175" t="s">
        <v>2090</v>
      </c>
      <c r="C158" s="1176" t="s">
        <v>1988</v>
      </c>
      <c r="D158" s="1066"/>
      <c r="E158" s="1173"/>
      <c r="F158" s="711"/>
      <c r="G158" s="1172"/>
    </row>
    <row r="159" spans="1:7" x14ac:dyDescent="0.25">
      <c r="A159" s="645" t="s">
        <v>2586</v>
      </c>
      <c r="B159" s="572"/>
      <c r="C159" s="14"/>
      <c r="D159" s="14"/>
      <c r="E159" s="14"/>
      <c r="F159" s="14"/>
    </row>
    <row r="160" spans="1:7" x14ac:dyDescent="0.25">
      <c r="A160" s="5" t="s">
        <v>34</v>
      </c>
      <c r="B160" s="726" t="s">
        <v>1431</v>
      </c>
      <c r="C160" s="726" t="s">
        <v>1</v>
      </c>
      <c r="D160" s="726" t="s">
        <v>2704</v>
      </c>
      <c r="E160" s="726" t="s">
        <v>1350</v>
      </c>
      <c r="F160" s="721" t="s">
        <v>1407</v>
      </c>
    </row>
    <row r="161" spans="1:14" x14ac:dyDescent="0.25">
      <c r="A161" s="5" t="s">
        <v>35</v>
      </c>
      <c r="B161" s="726" t="s">
        <v>1434</v>
      </c>
      <c r="C161" s="726" t="s">
        <v>1</v>
      </c>
      <c r="D161" s="726" t="s">
        <v>2705</v>
      </c>
      <c r="E161" s="726" t="s">
        <v>1350</v>
      </c>
      <c r="F161" s="721" t="s">
        <v>2706</v>
      </c>
    </row>
    <row r="162" spans="1:14" x14ac:dyDescent="0.25">
      <c r="A162" s="5" t="s">
        <v>36</v>
      </c>
      <c r="B162" s="838" t="s">
        <v>2096</v>
      </c>
      <c r="C162" s="838" t="s">
        <v>20</v>
      </c>
      <c r="D162" s="838" t="s">
        <v>300</v>
      </c>
      <c r="E162" s="838" t="s">
        <v>2172</v>
      </c>
      <c r="F162" s="830" t="s">
        <v>2847</v>
      </c>
    </row>
    <row r="163" spans="1:14" x14ac:dyDescent="0.25">
      <c r="A163" s="5" t="s">
        <v>37</v>
      </c>
      <c r="B163" s="838" t="s">
        <v>2097</v>
      </c>
      <c r="C163" s="838" t="s">
        <v>20</v>
      </c>
      <c r="D163" s="838" t="s">
        <v>303</v>
      </c>
      <c r="E163" s="838" t="s">
        <v>2172</v>
      </c>
      <c r="F163" s="830" t="s">
        <v>2848</v>
      </c>
    </row>
    <row r="164" spans="1:14" x14ac:dyDescent="0.25">
      <c r="A164" s="435" t="s">
        <v>57</v>
      </c>
      <c r="B164" s="436"/>
      <c r="C164" s="436"/>
      <c r="D164" s="436"/>
      <c r="E164" s="437"/>
      <c r="F164" s="436"/>
    </row>
    <row r="165" spans="1:14" x14ac:dyDescent="0.25">
      <c r="A165" s="5" t="s">
        <v>39</v>
      </c>
      <c r="B165" s="766" t="s">
        <v>2961</v>
      </c>
      <c r="C165" s="793" t="s">
        <v>2953</v>
      </c>
      <c r="D165" s="1042" t="s">
        <v>2963</v>
      </c>
      <c r="E165" s="793" t="s">
        <v>2957</v>
      </c>
      <c r="F165" s="793" t="s">
        <v>2965</v>
      </c>
      <c r="G165" s="696"/>
      <c r="H165" s="696"/>
      <c r="I165" s="696"/>
      <c r="J165" s="696"/>
      <c r="K165" s="696"/>
      <c r="L165" s="696"/>
      <c r="M165" s="696"/>
      <c r="N165" s="696"/>
    </row>
    <row r="166" spans="1:14" x14ac:dyDescent="0.25">
      <c r="A166" s="5" t="s">
        <v>38</v>
      </c>
      <c r="B166" s="766" t="s">
        <v>2962</v>
      </c>
      <c r="C166" s="793" t="s">
        <v>2953</v>
      </c>
      <c r="D166" s="1042" t="s">
        <v>2964</v>
      </c>
      <c r="E166" s="793" t="s">
        <v>2957</v>
      </c>
      <c r="F166" s="793" t="s">
        <v>2966</v>
      </c>
      <c r="G166" s="696"/>
      <c r="H166" s="696"/>
      <c r="I166" s="696"/>
      <c r="J166" s="696"/>
    </row>
    <row r="167" spans="1:14" x14ac:dyDescent="0.25">
      <c r="A167" s="72" t="s">
        <v>40</v>
      </c>
      <c r="B167" s="766" t="s">
        <v>2961</v>
      </c>
      <c r="C167" s="766" t="s">
        <v>2954</v>
      </c>
      <c r="D167" s="1028" t="s">
        <v>2963</v>
      </c>
      <c r="E167" s="793" t="s">
        <v>2957</v>
      </c>
      <c r="F167" s="766" t="s">
        <v>2965</v>
      </c>
    </row>
    <row r="168" spans="1:14" x14ac:dyDescent="0.25">
      <c r="A168" s="72" t="s">
        <v>41</v>
      </c>
      <c r="B168" s="766" t="s">
        <v>2962</v>
      </c>
      <c r="C168" s="766" t="s">
        <v>2954</v>
      </c>
      <c r="D168" s="1028" t="s">
        <v>2964</v>
      </c>
      <c r="E168" s="793" t="s">
        <v>2957</v>
      </c>
      <c r="F168" s="766" t="s">
        <v>2966</v>
      </c>
    </row>
    <row r="169" spans="1:14" x14ac:dyDescent="0.25">
      <c r="A169" s="645" t="s">
        <v>2587</v>
      </c>
      <c r="B169" s="572"/>
      <c r="C169" s="14"/>
      <c r="D169" s="14"/>
      <c r="E169" s="14"/>
      <c r="F169" s="14"/>
    </row>
    <row r="170" spans="1:14" s="3" customFormat="1" x14ac:dyDescent="0.25">
      <c r="A170" s="70" t="s">
        <v>34</v>
      </c>
      <c r="B170" s="848" t="s">
        <v>2014</v>
      </c>
      <c r="C170" s="849" t="s">
        <v>1896</v>
      </c>
      <c r="D170" s="850"/>
      <c r="E170" s="851" t="s">
        <v>1327</v>
      </c>
      <c r="F170" s="16"/>
    </row>
    <row r="171" spans="1:14" s="3" customFormat="1" x14ac:dyDescent="0.25">
      <c r="A171" s="70" t="s">
        <v>35</v>
      </c>
      <c r="B171" s="848" t="s">
        <v>2014</v>
      </c>
      <c r="C171" s="849" t="s">
        <v>1896</v>
      </c>
      <c r="D171" s="850"/>
      <c r="E171" s="851" t="s">
        <v>1327</v>
      </c>
      <c r="F171" s="16"/>
    </row>
    <row r="172" spans="1:14" s="3" customFormat="1" x14ac:dyDescent="0.25">
      <c r="A172" s="70" t="s">
        <v>36</v>
      </c>
      <c r="B172" s="849" t="s">
        <v>2013</v>
      </c>
      <c r="C172" s="849" t="s">
        <v>1898</v>
      </c>
      <c r="D172" s="850"/>
      <c r="E172" s="852" t="s">
        <v>1899</v>
      </c>
      <c r="F172" s="587"/>
    </row>
    <row r="173" spans="1:14" s="3" customFormat="1" x14ac:dyDescent="0.25">
      <c r="A173" s="70" t="s">
        <v>37</v>
      </c>
      <c r="B173" s="849" t="s">
        <v>2013</v>
      </c>
      <c r="C173" s="849" t="s">
        <v>1898</v>
      </c>
      <c r="D173" s="850"/>
      <c r="E173" s="852" t="s">
        <v>1899</v>
      </c>
      <c r="F173" s="587"/>
    </row>
    <row r="174" spans="1:14" x14ac:dyDescent="0.25">
      <c r="A174" s="435" t="s">
        <v>57</v>
      </c>
      <c r="B174" s="436"/>
      <c r="C174" s="436"/>
      <c r="D174" s="436"/>
      <c r="E174" s="437"/>
      <c r="F174" s="436"/>
    </row>
    <row r="175" spans="1:14" x14ac:dyDescent="0.25">
      <c r="A175" s="5" t="s">
        <v>39</v>
      </c>
      <c r="B175" s="718" t="s">
        <v>2813</v>
      </c>
      <c r="C175" s="718" t="s">
        <v>2799</v>
      </c>
      <c r="D175" s="1023" t="s">
        <v>2812</v>
      </c>
      <c r="E175" s="718" t="s">
        <v>2801</v>
      </c>
      <c r="F175" s="718" t="s">
        <v>2815</v>
      </c>
    </row>
    <row r="176" spans="1:14" x14ac:dyDescent="0.25">
      <c r="A176" s="5" t="s">
        <v>38</v>
      </c>
      <c r="B176" s="718" t="s">
        <v>2814</v>
      </c>
      <c r="C176" s="718" t="s">
        <v>2799</v>
      </c>
      <c r="D176" s="1023" t="s">
        <v>2812</v>
      </c>
      <c r="E176" s="718" t="s">
        <v>2801</v>
      </c>
      <c r="F176" s="718" t="s">
        <v>2816</v>
      </c>
    </row>
    <row r="177" spans="1:9" x14ac:dyDescent="0.25">
      <c r="A177" s="72" t="s">
        <v>40</v>
      </c>
      <c r="B177" s="718" t="s">
        <v>2813</v>
      </c>
      <c r="C177" s="718" t="s">
        <v>2800</v>
      </c>
      <c r="D177" s="1023" t="s">
        <v>2812</v>
      </c>
      <c r="E177" s="718" t="s">
        <v>2801</v>
      </c>
      <c r="F177" s="718" t="s">
        <v>2815</v>
      </c>
    </row>
    <row r="178" spans="1:9" x14ac:dyDescent="0.25">
      <c r="A178" s="72" t="s">
        <v>41</v>
      </c>
      <c r="B178" s="718" t="s">
        <v>2814</v>
      </c>
      <c r="C178" s="718" t="s">
        <v>2800</v>
      </c>
      <c r="D178" s="1023" t="s">
        <v>2812</v>
      </c>
      <c r="E178" s="718" t="s">
        <v>2801</v>
      </c>
      <c r="F178" s="718" t="s">
        <v>2816</v>
      </c>
    </row>
    <row r="179" spans="1:9" x14ac:dyDescent="0.25">
      <c r="A179" s="645" t="s">
        <v>2588</v>
      </c>
      <c r="B179" s="572"/>
      <c r="C179" s="14"/>
      <c r="D179" s="14"/>
      <c r="E179" s="14"/>
      <c r="F179" s="14"/>
    </row>
    <row r="180" spans="1:9" x14ac:dyDescent="0.25">
      <c r="A180" s="5" t="s">
        <v>34</v>
      </c>
      <c r="B180" s="5"/>
      <c r="C180" s="5" t="s">
        <v>1991</v>
      </c>
      <c r="D180" s="5"/>
      <c r="E180" s="5"/>
      <c r="F180" s="5"/>
    </row>
    <row r="181" spans="1:9" x14ac:dyDescent="0.25">
      <c r="A181" s="5" t="s">
        <v>35</v>
      </c>
      <c r="B181" s="1244" t="s">
        <v>1725</v>
      </c>
      <c r="C181" s="1244" t="s">
        <v>0</v>
      </c>
      <c r="D181" s="1244" t="s">
        <v>1722</v>
      </c>
      <c r="E181" s="1290" t="s">
        <v>3139</v>
      </c>
      <c r="F181" s="1263" t="s">
        <v>1723</v>
      </c>
    </row>
    <row r="182" spans="1:9" x14ac:dyDescent="0.25">
      <c r="A182" s="5" t="s">
        <v>36</v>
      </c>
      <c r="B182" s="1213" t="s">
        <v>140</v>
      </c>
      <c r="C182" s="1213" t="s">
        <v>53</v>
      </c>
      <c r="D182" s="1210" t="s">
        <v>141</v>
      </c>
      <c r="E182" s="1209" t="s">
        <v>74</v>
      </c>
      <c r="F182" s="21" t="s">
        <v>142</v>
      </c>
      <c r="G182" s="1168"/>
      <c r="H182" s="1194"/>
      <c r="I182" s="1194"/>
    </row>
    <row r="183" spans="1:9" x14ac:dyDescent="0.25">
      <c r="A183" s="5" t="s">
        <v>37</v>
      </c>
      <c r="B183" s="1213" t="s">
        <v>143</v>
      </c>
      <c r="C183" s="1213" t="s">
        <v>53</v>
      </c>
      <c r="D183" s="1210" t="s">
        <v>141</v>
      </c>
      <c r="E183" s="1209" t="s">
        <v>74</v>
      </c>
      <c r="F183" s="1213" t="s">
        <v>142</v>
      </c>
      <c r="G183" s="1168"/>
      <c r="H183" s="1194"/>
      <c r="I183" s="1194"/>
    </row>
    <row r="184" spans="1:9" x14ac:dyDescent="0.25">
      <c r="A184" s="435" t="s">
        <v>57</v>
      </c>
      <c r="B184" s="436"/>
      <c r="C184" s="436"/>
      <c r="D184" s="436"/>
      <c r="E184" s="437"/>
      <c r="F184" s="436"/>
    </row>
    <row r="185" spans="1:9" x14ac:dyDescent="0.25">
      <c r="A185" s="5" t="s">
        <v>39</v>
      </c>
      <c r="B185" s="988" t="s">
        <v>1231</v>
      </c>
      <c r="C185" s="991" t="s">
        <v>5</v>
      </c>
      <c r="D185" s="988" t="s">
        <v>2921</v>
      </c>
      <c r="E185" s="1043" t="s">
        <v>1170</v>
      </c>
      <c r="F185" s="988" t="s">
        <v>1215</v>
      </c>
    </row>
    <row r="186" spans="1:9" x14ac:dyDescent="0.25">
      <c r="A186" s="5" t="s">
        <v>38</v>
      </c>
      <c r="B186" s="988" t="s">
        <v>1240</v>
      </c>
      <c r="C186" s="991" t="s">
        <v>5</v>
      </c>
      <c r="D186" s="988" t="s">
        <v>2922</v>
      </c>
      <c r="E186" s="1043" t="s">
        <v>1170</v>
      </c>
      <c r="F186" s="988" t="s">
        <v>1218</v>
      </c>
    </row>
    <row r="187" spans="1:9" x14ac:dyDescent="0.25">
      <c r="A187" s="72" t="s">
        <v>40</v>
      </c>
      <c r="B187" s="1148" t="s">
        <v>2091</v>
      </c>
      <c r="C187" s="1148" t="s">
        <v>1986</v>
      </c>
      <c r="D187" s="5"/>
      <c r="E187" s="5"/>
      <c r="F187" s="5"/>
    </row>
    <row r="188" spans="1:9" x14ac:dyDescent="0.25">
      <c r="A188" s="72" t="s">
        <v>41</v>
      </c>
      <c r="B188" s="1148" t="s">
        <v>2091</v>
      </c>
      <c r="C188" s="1148" t="s">
        <v>1986</v>
      </c>
      <c r="D188" s="5"/>
      <c r="E188" s="5"/>
      <c r="F188" s="5"/>
    </row>
    <row r="189" spans="1:9" x14ac:dyDescent="0.25">
      <c r="A189" s="59" t="s">
        <v>16</v>
      </c>
      <c r="B189" s="59"/>
      <c r="C189" s="59"/>
      <c r="D189" s="59"/>
      <c r="E189" s="59"/>
      <c r="F189" s="59"/>
    </row>
    <row r="190" spans="1:9" x14ac:dyDescent="0.25">
      <c r="A190" s="11" t="s">
        <v>3</v>
      </c>
      <c r="B190" s="11" t="s">
        <v>6</v>
      </c>
      <c r="C190" s="11" t="s">
        <v>7</v>
      </c>
      <c r="D190" s="11" t="s">
        <v>8</v>
      </c>
      <c r="E190" s="12" t="s">
        <v>4</v>
      </c>
      <c r="F190" s="11" t="s">
        <v>11</v>
      </c>
    </row>
    <row r="191" spans="1:9" x14ac:dyDescent="0.25">
      <c r="A191" s="645" t="s">
        <v>2589</v>
      </c>
      <c r="B191" s="645"/>
      <c r="C191" s="572"/>
      <c r="D191" s="14"/>
      <c r="E191" s="14"/>
      <c r="F191" s="14"/>
    </row>
    <row r="192" spans="1:9" x14ac:dyDescent="0.25">
      <c r="A192" s="18" t="s">
        <v>34</v>
      </c>
      <c r="B192" s="518" t="s">
        <v>1437</v>
      </c>
      <c r="C192" s="518" t="s">
        <v>1</v>
      </c>
      <c r="D192" s="721" t="s">
        <v>2707</v>
      </c>
      <c r="E192" s="518" t="s">
        <v>1350</v>
      </c>
      <c r="F192" s="518" t="s">
        <v>1418</v>
      </c>
    </row>
    <row r="193" spans="1:6" x14ac:dyDescent="0.25">
      <c r="A193" s="18" t="s">
        <v>35</v>
      </c>
      <c r="B193" s="518" t="s">
        <v>1440</v>
      </c>
      <c r="C193" s="518" t="s">
        <v>1</v>
      </c>
      <c r="D193" s="721" t="s">
        <v>2708</v>
      </c>
      <c r="E193" s="518" t="s">
        <v>1350</v>
      </c>
      <c r="F193" s="518" t="s">
        <v>1421</v>
      </c>
    </row>
    <row r="194" spans="1:6" x14ac:dyDescent="0.25">
      <c r="A194" s="18" t="s">
        <v>36</v>
      </c>
      <c r="B194" s="840" t="s">
        <v>2098</v>
      </c>
      <c r="C194" s="840" t="s">
        <v>20</v>
      </c>
      <c r="D194" s="840" t="s">
        <v>309</v>
      </c>
      <c r="E194" s="840" t="s">
        <v>310</v>
      </c>
      <c r="F194" s="840" t="s">
        <v>2849</v>
      </c>
    </row>
    <row r="195" spans="1:6" x14ac:dyDescent="0.25">
      <c r="A195" s="18" t="s">
        <v>37</v>
      </c>
      <c r="B195" s="840" t="s">
        <v>2099</v>
      </c>
      <c r="C195" s="840" t="s">
        <v>20</v>
      </c>
      <c r="D195" s="840" t="s">
        <v>313</v>
      </c>
      <c r="E195" s="840" t="s">
        <v>310</v>
      </c>
      <c r="F195" s="840" t="s">
        <v>2849</v>
      </c>
    </row>
    <row r="196" spans="1:6" x14ac:dyDescent="0.25">
      <c r="A196" s="470" t="s">
        <v>57</v>
      </c>
      <c r="B196" s="437"/>
      <c r="C196" s="437"/>
      <c r="D196" s="437"/>
      <c r="E196" s="437"/>
      <c r="F196" s="437"/>
    </row>
    <row r="197" spans="1:6" x14ac:dyDescent="0.25">
      <c r="A197" s="18" t="s">
        <v>39</v>
      </c>
      <c r="B197" s="1079" t="s">
        <v>3010</v>
      </c>
      <c r="C197" s="1085"/>
      <c r="D197" s="511"/>
      <c r="E197" s="698"/>
      <c r="F197" s="18"/>
    </row>
    <row r="198" spans="1:6" x14ac:dyDescent="0.25">
      <c r="A198" s="18" t="s">
        <v>38</v>
      </c>
      <c r="B198" s="1079" t="s">
        <v>3011</v>
      </c>
      <c r="C198" s="1086"/>
      <c r="D198" s="701"/>
      <c r="E198" s="702"/>
      <c r="F198" s="18"/>
    </row>
    <row r="199" spans="1:6" x14ac:dyDescent="0.25">
      <c r="A199" s="74" t="s">
        <v>40</v>
      </c>
      <c r="B199" s="1079" t="s">
        <v>3012</v>
      </c>
      <c r="C199" s="1078"/>
      <c r="D199" s="5"/>
      <c r="E199" s="5"/>
      <c r="F199" s="18"/>
    </row>
    <row r="200" spans="1:6" x14ac:dyDescent="0.25">
      <c r="A200" s="74" t="s">
        <v>41</v>
      </c>
      <c r="B200" s="5"/>
      <c r="C200" s="5" t="s">
        <v>1991</v>
      </c>
      <c r="D200" s="5"/>
      <c r="E200" s="5"/>
      <c r="F200" s="18"/>
    </row>
    <row r="201" spans="1:6" x14ac:dyDescent="0.25">
      <c r="A201" s="645" t="s">
        <v>2590</v>
      </c>
      <c r="B201" s="572"/>
      <c r="C201" s="14"/>
      <c r="D201" s="14"/>
      <c r="E201" s="14"/>
      <c r="F201" s="14"/>
    </row>
    <row r="202" spans="1:6" s="650" customFormat="1" x14ac:dyDescent="0.25">
      <c r="A202" s="18" t="s">
        <v>34</v>
      </c>
      <c r="B202" s="840" t="s">
        <v>2100</v>
      </c>
      <c r="C202" s="840" t="s">
        <v>20</v>
      </c>
      <c r="D202" s="840" t="s">
        <v>315</v>
      </c>
      <c r="E202" s="840" t="s">
        <v>2172</v>
      </c>
      <c r="F202" s="840" t="s">
        <v>2850</v>
      </c>
    </row>
    <row r="203" spans="1:6" s="650" customFormat="1" x14ac:dyDescent="0.25">
      <c r="A203" s="18" t="s">
        <v>35</v>
      </c>
      <c r="B203" s="840" t="s">
        <v>2101</v>
      </c>
      <c r="C203" s="840" t="s">
        <v>20</v>
      </c>
      <c r="D203" s="840" t="s">
        <v>318</v>
      </c>
      <c r="E203" s="840" t="s">
        <v>2172</v>
      </c>
      <c r="F203" s="840" t="s">
        <v>2850</v>
      </c>
    </row>
    <row r="204" spans="1:6" x14ac:dyDescent="0.25">
      <c r="A204" s="18" t="s">
        <v>36</v>
      </c>
      <c r="B204" s="720" t="s">
        <v>1444</v>
      </c>
      <c r="C204" s="720" t="s">
        <v>1</v>
      </c>
      <c r="D204" s="519" t="s">
        <v>2709</v>
      </c>
      <c r="E204" s="85" t="s">
        <v>1350</v>
      </c>
      <c r="F204" s="519" t="s">
        <v>2710</v>
      </c>
    </row>
    <row r="205" spans="1:6" x14ac:dyDescent="0.25">
      <c r="A205" s="18" t="s">
        <v>37</v>
      </c>
      <c r="B205" s="720" t="s">
        <v>1447</v>
      </c>
      <c r="C205" s="720" t="s">
        <v>1</v>
      </c>
      <c r="D205" s="519" t="s">
        <v>2711</v>
      </c>
      <c r="E205" s="85" t="s">
        <v>1350</v>
      </c>
      <c r="F205" s="519" t="s">
        <v>2712</v>
      </c>
    </row>
    <row r="206" spans="1:6" x14ac:dyDescent="0.25">
      <c r="A206" s="470" t="s">
        <v>57</v>
      </c>
      <c r="B206" s="436"/>
      <c r="C206" s="436"/>
      <c r="D206" s="436"/>
      <c r="E206" s="437"/>
      <c r="F206" s="436"/>
    </row>
    <row r="207" spans="1:6" x14ac:dyDescent="0.25">
      <c r="A207" s="18" t="s">
        <v>39</v>
      </c>
      <c r="B207" s="1028" t="s">
        <v>1219</v>
      </c>
      <c r="C207" s="1042" t="s">
        <v>2022</v>
      </c>
      <c r="D207" s="1045" t="s">
        <v>1220</v>
      </c>
      <c r="E207" s="1045" t="s">
        <v>1170</v>
      </c>
      <c r="F207" s="1042" t="s">
        <v>1221</v>
      </c>
    </row>
    <row r="208" spans="1:6" x14ac:dyDescent="0.25">
      <c r="A208" s="18" t="s">
        <v>38</v>
      </c>
      <c r="B208" s="1046" t="s">
        <v>1222</v>
      </c>
      <c r="C208" s="1047" t="s">
        <v>2022</v>
      </c>
      <c r="D208" s="1047" t="s">
        <v>1223</v>
      </c>
      <c r="E208" s="1048" t="s">
        <v>1170</v>
      </c>
      <c r="F208" s="1047" t="s">
        <v>1224</v>
      </c>
    </row>
    <row r="209" spans="1:9" s="650" customFormat="1" x14ac:dyDescent="0.25">
      <c r="A209" s="74" t="s">
        <v>40</v>
      </c>
      <c r="B209" s="1028" t="s">
        <v>1219</v>
      </c>
      <c r="C209" s="1028" t="s">
        <v>2960</v>
      </c>
      <c r="D209" s="1028" t="s">
        <v>1220</v>
      </c>
      <c r="E209" s="1028" t="s">
        <v>1170</v>
      </c>
      <c r="F209" s="1028" t="s">
        <v>1221</v>
      </c>
    </row>
    <row r="210" spans="1:9" s="650" customFormat="1" x14ac:dyDescent="0.25">
      <c r="A210" s="74" t="s">
        <v>41</v>
      </c>
      <c r="B210" s="1028" t="s">
        <v>1222</v>
      </c>
      <c r="C210" s="1028" t="s">
        <v>2960</v>
      </c>
      <c r="D210" s="1028" t="s">
        <v>1223</v>
      </c>
      <c r="E210" s="1028" t="s">
        <v>1170</v>
      </c>
      <c r="F210" s="1028" t="s">
        <v>1224</v>
      </c>
    </row>
    <row r="211" spans="1:9" x14ac:dyDescent="0.25">
      <c r="A211" s="645" t="s">
        <v>2591</v>
      </c>
      <c r="B211" s="572"/>
      <c r="C211" s="14"/>
      <c r="D211" s="14"/>
      <c r="E211" s="14"/>
      <c r="F211" s="14"/>
    </row>
    <row r="212" spans="1:9" x14ac:dyDescent="0.25">
      <c r="A212" s="5" t="s">
        <v>34</v>
      </c>
      <c r="B212" s="721" t="s">
        <v>1450</v>
      </c>
      <c r="C212" s="721" t="s">
        <v>1</v>
      </c>
      <c r="D212" s="721" t="s">
        <v>2713</v>
      </c>
      <c r="E212" s="721" t="s">
        <v>1344</v>
      </c>
      <c r="F212" s="721" t="s">
        <v>1436</v>
      </c>
    </row>
    <row r="213" spans="1:9" x14ac:dyDescent="0.25">
      <c r="A213" s="5" t="s">
        <v>35</v>
      </c>
      <c r="B213" s="721" t="s">
        <v>1453</v>
      </c>
      <c r="C213" s="721" t="s">
        <v>1</v>
      </c>
      <c r="D213" s="721" t="s">
        <v>2714</v>
      </c>
      <c r="E213" s="721" t="s">
        <v>1344</v>
      </c>
      <c r="F213" s="721" t="s">
        <v>2715</v>
      </c>
    </row>
    <row r="214" spans="1:9" x14ac:dyDescent="0.25">
      <c r="A214" s="5" t="s">
        <v>36</v>
      </c>
      <c r="B214" s="791" t="s">
        <v>2086</v>
      </c>
      <c r="C214" s="791" t="s">
        <v>427</v>
      </c>
      <c r="D214" s="791" t="s">
        <v>504</v>
      </c>
      <c r="E214" s="791" t="s">
        <v>431</v>
      </c>
      <c r="F214" s="791" t="s">
        <v>505</v>
      </c>
    </row>
    <row r="215" spans="1:9" x14ac:dyDescent="0.25">
      <c r="A215" s="5" t="s">
        <v>37</v>
      </c>
      <c r="B215" s="791" t="s">
        <v>2087</v>
      </c>
      <c r="C215" s="791" t="s">
        <v>427</v>
      </c>
      <c r="D215" s="791" t="s">
        <v>507</v>
      </c>
      <c r="E215" s="791" t="s">
        <v>431</v>
      </c>
      <c r="F215" s="791" t="s">
        <v>508</v>
      </c>
    </row>
    <row r="216" spans="1:9" x14ac:dyDescent="0.25">
      <c r="A216" s="435" t="s">
        <v>57</v>
      </c>
      <c r="B216" s="436"/>
      <c r="C216" s="436"/>
      <c r="D216" s="436"/>
      <c r="E216" s="437"/>
      <c r="F216" s="436"/>
    </row>
    <row r="217" spans="1:9" x14ac:dyDescent="0.25">
      <c r="A217" s="5" t="s">
        <v>39</v>
      </c>
      <c r="B217" s="1089" t="s">
        <v>3010</v>
      </c>
      <c r="C217" s="1087"/>
      <c r="D217" s="710"/>
      <c r="E217" s="841"/>
      <c r="F217" s="1082"/>
      <c r="G217" s="696"/>
      <c r="H217" s="696"/>
      <c r="I217" s="696"/>
    </row>
    <row r="218" spans="1:9" x14ac:dyDescent="0.25">
      <c r="A218" s="5" t="s">
        <v>38</v>
      </c>
      <c r="B218" s="1089" t="s">
        <v>3011</v>
      </c>
      <c r="C218" s="1088"/>
      <c r="D218" s="711"/>
      <c r="E218" s="842"/>
      <c r="F218" s="1083"/>
      <c r="G218" s="696"/>
      <c r="H218" s="696"/>
      <c r="I218" s="696"/>
    </row>
    <row r="219" spans="1:9" x14ac:dyDescent="0.25">
      <c r="A219" s="72" t="s">
        <v>40</v>
      </c>
      <c r="B219" s="1089" t="s">
        <v>3012</v>
      </c>
      <c r="C219" s="1078"/>
      <c r="D219" s="5"/>
      <c r="E219" s="5"/>
      <c r="F219" s="5"/>
    </row>
    <row r="220" spans="1:9" x14ac:dyDescent="0.25">
      <c r="A220" s="72" t="s">
        <v>41</v>
      </c>
      <c r="B220" s="5"/>
      <c r="C220" s="5" t="s">
        <v>1991</v>
      </c>
      <c r="D220" s="5"/>
      <c r="E220" s="5"/>
      <c r="F220" s="5"/>
    </row>
    <row r="221" spans="1:9" x14ac:dyDescent="0.25">
      <c r="A221" s="645" t="s">
        <v>2592</v>
      </c>
      <c r="B221" s="572"/>
      <c r="C221" s="14"/>
      <c r="D221" s="14"/>
      <c r="E221" s="14"/>
      <c r="F221" s="14"/>
    </row>
    <row r="222" spans="1:9" s="3" customFormat="1" x14ac:dyDescent="0.25">
      <c r="A222" s="70" t="s">
        <v>34</v>
      </c>
      <c r="B222" s="848" t="s">
        <v>2014</v>
      </c>
      <c r="C222" s="849" t="s">
        <v>1896</v>
      </c>
      <c r="D222" s="850"/>
      <c r="E222" s="851" t="s">
        <v>1327</v>
      </c>
      <c r="F222" s="16"/>
    </row>
    <row r="223" spans="1:9" s="3" customFormat="1" x14ac:dyDescent="0.25">
      <c r="A223" s="70" t="s">
        <v>35</v>
      </c>
      <c r="B223" s="848" t="s">
        <v>2014</v>
      </c>
      <c r="C223" s="849" t="s">
        <v>1896</v>
      </c>
      <c r="D223" s="850"/>
      <c r="E223" s="851" t="s">
        <v>1327</v>
      </c>
      <c r="F223" s="16"/>
    </row>
    <row r="224" spans="1:9" s="3" customFormat="1" x14ac:dyDescent="0.25">
      <c r="A224" s="70" t="s">
        <v>36</v>
      </c>
      <c r="B224" s="849" t="s">
        <v>2013</v>
      </c>
      <c r="C224" s="849" t="s">
        <v>1898</v>
      </c>
      <c r="D224" s="850"/>
      <c r="E224" s="852" t="s">
        <v>1899</v>
      </c>
      <c r="F224" s="587"/>
    </row>
    <row r="225" spans="1:6" s="3" customFormat="1" x14ac:dyDescent="0.25">
      <c r="A225" s="70" t="s">
        <v>37</v>
      </c>
      <c r="B225" s="849" t="s">
        <v>2013</v>
      </c>
      <c r="C225" s="849" t="s">
        <v>1898</v>
      </c>
      <c r="D225" s="850"/>
      <c r="E225" s="852" t="s">
        <v>1899</v>
      </c>
      <c r="F225" s="587"/>
    </row>
    <row r="226" spans="1:6" ht="15.6" customHeight="1" x14ac:dyDescent="0.25">
      <c r="A226" s="435" t="s">
        <v>57</v>
      </c>
      <c r="B226" s="436"/>
      <c r="C226" s="436"/>
      <c r="D226" s="436"/>
      <c r="E226" s="437"/>
      <c r="F226" s="436"/>
    </row>
    <row r="227" spans="1:6" ht="15.6" customHeight="1" x14ac:dyDescent="0.25">
      <c r="A227" s="5" t="s">
        <v>39</v>
      </c>
      <c r="B227" s="718" t="s">
        <v>2817</v>
      </c>
      <c r="C227" s="718" t="s">
        <v>2799</v>
      </c>
      <c r="D227" s="1023" t="s">
        <v>2819</v>
      </c>
      <c r="E227" s="718" t="s">
        <v>2801</v>
      </c>
      <c r="F227" s="718" t="s">
        <v>2820</v>
      </c>
    </row>
    <row r="228" spans="1:6" ht="15.6" customHeight="1" x14ac:dyDescent="0.25">
      <c r="A228" s="5" t="s">
        <v>38</v>
      </c>
      <c r="B228" s="718" t="s">
        <v>2818</v>
      </c>
      <c r="C228" s="718" t="s">
        <v>2799</v>
      </c>
      <c r="D228" s="1023" t="s">
        <v>2819</v>
      </c>
      <c r="E228" s="718" t="s">
        <v>2801</v>
      </c>
      <c r="F228" s="718" t="s">
        <v>2821</v>
      </c>
    </row>
    <row r="229" spans="1:6" ht="15.6" customHeight="1" x14ac:dyDescent="0.25">
      <c r="A229" s="72" t="s">
        <v>40</v>
      </c>
      <c r="B229" s="718" t="s">
        <v>2817</v>
      </c>
      <c r="C229" s="718" t="s">
        <v>2800</v>
      </c>
      <c r="D229" s="1023" t="s">
        <v>2819</v>
      </c>
      <c r="E229" s="718" t="s">
        <v>2801</v>
      </c>
      <c r="F229" s="718" t="s">
        <v>2820</v>
      </c>
    </row>
    <row r="230" spans="1:6" ht="15.6" customHeight="1" x14ac:dyDescent="0.25">
      <c r="A230" s="72" t="s">
        <v>41</v>
      </c>
      <c r="B230" s="718" t="s">
        <v>2818</v>
      </c>
      <c r="C230" s="718" t="s">
        <v>2800</v>
      </c>
      <c r="D230" s="1023" t="s">
        <v>2819</v>
      </c>
      <c r="E230" s="718" t="s">
        <v>2801</v>
      </c>
      <c r="F230" s="718" t="s">
        <v>2821</v>
      </c>
    </row>
    <row r="231" spans="1:6" x14ac:dyDescent="0.25">
      <c r="A231" s="645" t="s">
        <v>2593</v>
      </c>
      <c r="B231" s="572"/>
      <c r="C231" s="14"/>
      <c r="D231" s="14"/>
      <c r="E231" s="14"/>
      <c r="F231" s="14"/>
    </row>
    <row r="232" spans="1:6" x14ac:dyDescent="0.25">
      <c r="A232" s="5" t="s">
        <v>34</v>
      </c>
      <c r="B232" s="1210" t="s">
        <v>144</v>
      </c>
      <c r="C232" s="1210" t="s">
        <v>53</v>
      </c>
      <c r="D232" s="1210" t="s">
        <v>145</v>
      </c>
      <c r="E232" s="1210" t="s">
        <v>74</v>
      </c>
      <c r="F232" s="18" t="s">
        <v>146</v>
      </c>
    </row>
    <row r="233" spans="1:6" x14ac:dyDescent="0.25">
      <c r="A233" s="5" t="s">
        <v>35</v>
      </c>
      <c r="B233" s="1210" t="s">
        <v>147</v>
      </c>
      <c r="C233" s="1210" t="s">
        <v>53</v>
      </c>
      <c r="D233" s="1210" t="s">
        <v>145</v>
      </c>
      <c r="E233" s="1210" t="s">
        <v>74</v>
      </c>
      <c r="F233" s="1210" t="s">
        <v>146</v>
      </c>
    </row>
    <row r="234" spans="1:6" x14ac:dyDescent="0.25">
      <c r="A234" s="5" t="s">
        <v>36</v>
      </c>
      <c r="B234" s="992" t="s">
        <v>1243</v>
      </c>
      <c r="C234" s="992" t="s">
        <v>5</v>
      </c>
      <c r="D234" s="993" t="s">
        <v>1226</v>
      </c>
      <c r="E234" s="994" t="s">
        <v>1170</v>
      </c>
      <c r="F234" s="993" t="s">
        <v>1227</v>
      </c>
    </row>
    <row r="235" spans="1:6" x14ac:dyDescent="0.25">
      <c r="A235" s="5" t="s">
        <v>37</v>
      </c>
      <c r="B235" s="992" t="s">
        <v>1252</v>
      </c>
      <c r="C235" s="992" t="s">
        <v>5</v>
      </c>
      <c r="D235" s="1081" t="s">
        <v>1229</v>
      </c>
      <c r="E235" s="994" t="s">
        <v>1170</v>
      </c>
      <c r="F235" s="992" t="s">
        <v>1230</v>
      </c>
    </row>
    <row r="236" spans="1:6" x14ac:dyDescent="0.25">
      <c r="A236" s="68" t="s">
        <v>57</v>
      </c>
      <c r="B236" s="436"/>
      <c r="C236" s="436"/>
      <c r="D236" s="436"/>
      <c r="E236" s="437"/>
      <c r="F236" s="436"/>
    </row>
    <row r="237" spans="1:6" x14ac:dyDescent="0.25">
      <c r="A237" s="5" t="s">
        <v>39</v>
      </c>
      <c r="B237" s="1089" t="s">
        <v>3010</v>
      </c>
      <c r="C237" s="1090"/>
      <c r="D237" s="74"/>
      <c r="E237" s="1084"/>
      <c r="F237" s="74"/>
    </row>
    <row r="238" spans="1:6" x14ac:dyDescent="0.25">
      <c r="A238" s="5" t="s">
        <v>38</v>
      </c>
      <c r="B238" s="1089" t="s">
        <v>3011</v>
      </c>
      <c r="C238" s="1090"/>
      <c r="D238" s="74"/>
      <c r="E238" s="1084"/>
      <c r="F238" s="74"/>
    </row>
    <row r="239" spans="1:6" x14ac:dyDescent="0.25">
      <c r="A239" s="72" t="s">
        <v>40</v>
      </c>
      <c r="B239" s="1089" t="s">
        <v>3012</v>
      </c>
      <c r="C239" s="1078"/>
      <c r="D239" s="5"/>
      <c r="E239" s="5"/>
      <c r="F239" s="5"/>
    </row>
    <row r="240" spans="1:6" x14ac:dyDescent="0.25">
      <c r="A240" s="72" t="s">
        <v>41</v>
      </c>
      <c r="B240" s="5"/>
      <c r="C240" s="5" t="s">
        <v>1991</v>
      </c>
      <c r="D240" s="5"/>
      <c r="E240" s="5"/>
      <c r="F240" s="5"/>
    </row>
    <row r="241" spans="1:8" x14ac:dyDescent="0.25">
      <c r="A241" s="59" t="s">
        <v>17</v>
      </c>
      <c r="B241" s="59"/>
      <c r="C241" s="59"/>
      <c r="D241" s="59"/>
      <c r="E241" s="59"/>
      <c r="F241" s="59"/>
    </row>
    <row r="242" spans="1:8" x14ac:dyDescent="0.25">
      <c r="A242" s="11" t="s">
        <v>3</v>
      </c>
      <c r="B242" s="11" t="s">
        <v>6</v>
      </c>
      <c r="C242" s="11" t="s">
        <v>7</v>
      </c>
      <c r="D242" s="11" t="s">
        <v>8</v>
      </c>
      <c r="E242" s="12" t="s">
        <v>4</v>
      </c>
      <c r="F242" s="11" t="s">
        <v>11</v>
      </c>
    </row>
    <row r="243" spans="1:8" x14ac:dyDescent="0.25">
      <c r="A243" s="645" t="s">
        <v>2594</v>
      </c>
      <c r="B243" s="645"/>
      <c r="C243" s="572"/>
      <c r="D243" s="14"/>
      <c r="E243" s="14"/>
      <c r="F243" s="14"/>
    </row>
    <row r="244" spans="1:8" x14ac:dyDescent="0.25">
      <c r="A244" s="5" t="s">
        <v>34</v>
      </c>
      <c r="B244" s="720" t="s">
        <v>1459</v>
      </c>
      <c r="C244" s="738" t="s">
        <v>1</v>
      </c>
      <c r="D244" s="738" t="s">
        <v>2716</v>
      </c>
      <c r="E244" s="738" t="s">
        <v>1344</v>
      </c>
      <c r="F244" s="738" t="s">
        <v>1446</v>
      </c>
      <c r="G244" s="696"/>
      <c r="H244" s="696"/>
    </row>
    <row r="245" spans="1:8" x14ac:dyDescent="0.25">
      <c r="A245" s="5" t="s">
        <v>35</v>
      </c>
      <c r="B245" s="739" t="s">
        <v>1462</v>
      </c>
      <c r="C245" s="740" t="s">
        <v>1</v>
      </c>
      <c r="D245" s="740" t="s">
        <v>2717</v>
      </c>
      <c r="E245" s="740" t="s">
        <v>1344</v>
      </c>
      <c r="F245" s="740" t="s">
        <v>1449</v>
      </c>
      <c r="G245" s="696"/>
      <c r="H245" s="696"/>
    </row>
    <row r="246" spans="1:8" s="650" customFormat="1" x14ac:dyDescent="0.25">
      <c r="A246" s="18" t="s">
        <v>36</v>
      </c>
      <c r="B246" s="830" t="s">
        <v>2102</v>
      </c>
      <c r="C246" s="830" t="s">
        <v>20</v>
      </c>
      <c r="D246" s="830" t="s">
        <v>323</v>
      </c>
      <c r="E246" s="838" t="s">
        <v>2172</v>
      </c>
      <c r="F246" s="830" t="s">
        <v>2851</v>
      </c>
    </row>
    <row r="247" spans="1:8" s="650" customFormat="1" x14ac:dyDescent="0.25">
      <c r="A247" s="18" t="s">
        <v>37</v>
      </c>
      <c r="B247" s="830" t="s">
        <v>2103</v>
      </c>
      <c r="C247" s="830" t="s">
        <v>20</v>
      </c>
      <c r="D247" s="830" t="s">
        <v>326</v>
      </c>
      <c r="E247" s="838" t="s">
        <v>2172</v>
      </c>
      <c r="F247" s="830" t="s">
        <v>2852</v>
      </c>
    </row>
    <row r="248" spans="1:8" x14ac:dyDescent="0.25">
      <c r="A248" s="435" t="s">
        <v>57</v>
      </c>
      <c r="B248" s="436"/>
      <c r="C248" s="436"/>
      <c r="D248" s="436"/>
      <c r="E248" s="437"/>
      <c r="F248" s="436"/>
    </row>
    <row r="249" spans="1:8" x14ac:dyDescent="0.25">
      <c r="A249" s="5" t="s">
        <v>39</v>
      </c>
      <c r="B249" s="1210" t="s">
        <v>151</v>
      </c>
      <c r="C249" s="1210" t="s">
        <v>53</v>
      </c>
      <c r="D249" s="1210" t="s">
        <v>3099</v>
      </c>
      <c r="E249" s="1210" t="s">
        <v>74</v>
      </c>
      <c r="F249" s="18" t="s">
        <v>150</v>
      </c>
    </row>
    <row r="250" spans="1:8" x14ac:dyDescent="0.25">
      <c r="A250" s="5" t="s">
        <v>38</v>
      </c>
      <c r="B250" s="1210" t="s">
        <v>154</v>
      </c>
      <c r="C250" s="1210" t="s">
        <v>53</v>
      </c>
      <c r="D250" s="1210" t="s">
        <v>3099</v>
      </c>
      <c r="E250" s="1210" t="s">
        <v>74</v>
      </c>
      <c r="F250" s="1210" t="s">
        <v>150</v>
      </c>
    </row>
    <row r="251" spans="1:8" x14ac:dyDescent="0.25">
      <c r="A251" s="72" t="s">
        <v>40</v>
      </c>
      <c r="B251" s="1148" t="s">
        <v>2089</v>
      </c>
      <c r="C251" s="1148" t="s">
        <v>1990</v>
      </c>
      <c r="D251" s="5"/>
      <c r="E251" s="5"/>
      <c r="F251" s="5"/>
    </row>
    <row r="252" spans="1:8" x14ac:dyDescent="0.25">
      <c r="A252" s="72" t="s">
        <v>41</v>
      </c>
      <c r="B252" s="1148" t="s">
        <v>2089</v>
      </c>
      <c r="C252" s="1148" t="s">
        <v>1990</v>
      </c>
      <c r="D252" s="5"/>
      <c r="E252" s="5"/>
      <c r="F252" s="5"/>
    </row>
    <row r="253" spans="1:8" x14ac:dyDescent="0.25">
      <c r="A253" s="645" t="s">
        <v>2595</v>
      </c>
      <c r="B253" s="572"/>
      <c r="C253" s="14"/>
      <c r="D253" s="14"/>
      <c r="E253" s="14"/>
      <c r="F253" s="14"/>
    </row>
    <row r="254" spans="1:8" s="650" customFormat="1" x14ac:dyDescent="0.25">
      <c r="A254" s="18" t="s">
        <v>34</v>
      </c>
      <c r="B254" s="838" t="s">
        <v>2104</v>
      </c>
      <c r="C254" s="838" t="s">
        <v>20</v>
      </c>
      <c r="D254" s="840" t="s">
        <v>332</v>
      </c>
      <c r="E254" s="840" t="s">
        <v>2172</v>
      </c>
      <c r="F254" s="843" t="s">
        <v>2853</v>
      </c>
    </row>
    <row r="255" spans="1:8" s="650" customFormat="1" x14ac:dyDescent="0.25">
      <c r="A255" s="18" t="s">
        <v>35</v>
      </c>
      <c r="B255" s="838" t="s">
        <v>2105</v>
      </c>
      <c r="C255" s="838" t="s">
        <v>20</v>
      </c>
      <c r="D255" s="840" t="s">
        <v>335</v>
      </c>
      <c r="E255" s="840" t="s">
        <v>2172</v>
      </c>
      <c r="F255" s="843" t="s">
        <v>2853</v>
      </c>
    </row>
    <row r="256" spans="1:8" x14ac:dyDescent="0.25">
      <c r="A256" s="18" t="s">
        <v>36</v>
      </c>
      <c r="B256" s="517" t="s">
        <v>1465</v>
      </c>
      <c r="C256" s="517" t="s">
        <v>1</v>
      </c>
      <c r="D256" s="721" t="s">
        <v>2718</v>
      </c>
      <c r="E256" s="721" t="s">
        <v>1350</v>
      </c>
      <c r="F256" s="518" t="s">
        <v>1452</v>
      </c>
    </row>
    <row r="257" spans="1:9" x14ac:dyDescent="0.25">
      <c r="A257" s="5" t="s">
        <v>37</v>
      </c>
      <c r="B257" s="517" t="s">
        <v>1468</v>
      </c>
      <c r="C257" s="517" t="s">
        <v>1</v>
      </c>
      <c r="D257" s="721" t="s">
        <v>2719</v>
      </c>
      <c r="E257" s="721" t="s">
        <v>1350</v>
      </c>
      <c r="F257" s="518" t="s">
        <v>1455</v>
      </c>
    </row>
    <row r="258" spans="1:9" x14ac:dyDescent="0.25">
      <c r="A258" s="435" t="s">
        <v>57</v>
      </c>
      <c r="B258" s="436"/>
      <c r="C258" s="436"/>
      <c r="D258" s="436"/>
      <c r="E258" s="437"/>
      <c r="F258" s="436"/>
    </row>
    <row r="259" spans="1:9" x14ac:dyDescent="0.25">
      <c r="A259" s="5" t="s">
        <v>39</v>
      </c>
      <c r="B259" s="986" t="s">
        <v>1255</v>
      </c>
      <c r="C259" s="986" t="s">
        <v>5</v>
      </c>
      <c r="D259" s="988" t="s">
        <v>1232</v>
      </c>
      <c r="E259" s="988" t="s">
        <v>1170</v>
      </c>
      <c r="F259" s="987" t="s">
        <v>1233</v>
      </c>
    </row>
    <row r="260" spans="1:9" x14ac:dyDescent="0.25">
      <c r="A260" s="5" t="s">
        <v>38</v>
      </c>
      <c r="B260" s="986" t="s">
        <v>1258</v>
      </c>
      <c r="C260" s="986" t="s">
        <v>5</v>
      </c>
      <c r="D260" s="988" t="s">
        <v>2260</v>
      </c>
      <c r="E260" s="988" t="s">
        <v>1170</v>
      </c>
      <c r="F260" s="987" t="s">
        <v>2261</v>
      </c>
    </row>
    <row r="261" spans="1:9" s="650" customFormat="1" x14ac:dyDescent="0.25">
      <c r="A261" s="74" t="s">
        <v>40</v>
      </c>
      <c r="B261" s="1213" t="s">
        <v>158</v>
      </c>
      <c r="C261" s="1213" t="s">
        <v>53</v>
      </c>
      <c r="D261" s="1213" t="s">
        <v>3100</v>
      </c>
      <c r="E261" s="1213" t="s">
        <v>74</v>
      </c>
      <c r="F261" s="1213" t="s">
        <v>150</v>
      </c>
      <c r="G261" s="1044"/>
    </row>
    <row r="262" spans="1:9" s="650" customFormat="1" x14ac:dyDescent="0.25">
      <c r="A262" s="74" t="s">
        <v>41</v>
      </c>
      <c r="B262" s="1213" t="s">
        <v>161</v>
      </c>
      <c r="C262" s="1213" t="s">
        <v>53</v>
      </c>
      <c r="D262" s="1213" t="s">
        <v>3100</v>
      </c>
      <c r="E262" s="1229" t="s">
        <v>74</v>
      </c>
      <c r="F262" s="1229" t="s">
        <v>150</v>
      </c>
      <c r="G262" s="1044"/>
    </row>
    <row r="263" spans="1:9" x14ac:dyDescent="0.25">
      <c r="A263" s="645" t="s">
        <v>2596</v>
      </c>
      <c r="B263" s="572"/>
      <c r="C263" s="14"/>
      <c r="D263" s="14"/>
      <c r="E263" s="14"/>
      <c r="F263" s="14"/>
    </row>
    <row r="264" spans="1:9" x14ac:dyDescent="0.25">
      <c r="A264" s="5" t="s">
        <v>34</v>
      </c>
      <c r="B264" s="766" t="s">
        <v>2967</v>
      </c>
      <c r="C264" s="793" t="s">
        <v>2953</v>
      </c>
      <c r="D264" s="1042" t="s">
        <v>2971</v>
      </c>
      <c r="E264" s="793" t="s">
        <v>2957</v>
      </c>
      <c r="F264" s="793" t="s">
        <v>2973</v>
      </c>
      <c r="G264" s="696"/>
      <c r="H264" s="696"/>
    </row>
    <row r="265" spans="1:9" x14ac:dyDescent="0.25">
      <c r="A265" s="5" t="s">
        <v>35</v>
      </c>
      <c r="B265" s="795" t="s">
        <v>2968</v>
      </c>
      <c r="C265" s="794" t="s">
        <v>2953</v>
      </c>
      <c r="D265" s="1047" t="s">
        <v>2972</v>
      </c>
      <c r="E265" s="793" t="s">
        <v>2957</v>
      </c>
      <c r="F265" s="794" t="s">
        <v>2974</v>
      </c>
      <c r="G265" s="696"/>
      <c r="H265" s="696"/>
    </row>
    <row r="266" spans="1:9" x14ac:dyDescent="0.25">
      <c r="A266" s="5" t="s">
        <v>36</v>
      </c>
      <c r="B266" s="766" t="s">
        <v>2967</v>
      </c>
      <c r="C266" s="766" t="s">
        <v>2954</v>
      </c>
      <c r="D266" s="1028" t="s">
        <v>2971</v>
      </c>
      <c r="E266" s="793" t="s">
        <v>2957</v>
      </c>
      <c r="F266" s="766" t="s">
        <v>2973</v>
      </c>
    </row>
    <row r="267" spans="1:9" x14ac:dyDescent="0.25">
      <c r="A267" s="5" t="s">
        <v>37</v>
      </c>
      <c r="B267" s="766" t="s">
        <v>2968</v>
      </c>
      <c r="C267" s="766" t="s">
        <v>2954</v>
      </c>
      <c r="D267" s="1028" t="s">
        <v>2972</v>
      </c>
      <c r="E267" s="793" t="s">
        <v>2957</v>
      </c>
      <c r="F267" s="766" t="s">
        <v>2974</v>
      </c>
    </row>
    <row r="268" spans="1:9" x14ac:dyDescent="0.25">
      <c r="A268" s="435" t="s">
        <v>57</v>
      </c>
      <c r="B268" s="436"/>
      <c r="C268" s="436"/>
      <c r="D268" s="436"/>
      <c r="E268" s="437"/>
      <c r="F268" s="436"/>
    </row>
    <row r="269" spans="1:9" x14ac:dyDescent="0.25">
      <c r="A269" s="5" t="s">
        <v>39</v>
      </c>
      <c r="B269" s="873" t="s">
        <v>3056</v>
      </c>
      <c r="C269" s="873" t="s">
        <v>21</v>
      </c>
      <c r="D269" s="860" t="s">
        <v>3057</v>
      </c>
      <c r="E269" s="874" t="s">
        <v>2488</v>
      </c>
      <c r="F269" s="877" t="s">
        <v>3058</v>
      </c>
      <c r="G269" s="1194"/>
      <c r="H269" s="1194"/>
      <c r="I269" s="1194"/>
    </row>
    <row r="270" spans="1:9" x14ac:dyDescent="0.25">
      <c r="A270" s="5" t="s">
        <v>38</v>
      </c>
      <c r="B270" s="873" t="s">
        <v>3059</v>
      </c>
      <c r="C270" s="873" t="s">
        <v>21</v>
      </c>
      <c r="D270" s="860" t="s">
        <v>3060</v>
      </c>
      <c r="E270" s="874" t="s">
        <v>2488</v>
      </c>
      <c r="F270" s="877" t="s">
        <v>3061</v>
      </c>
      <c r="G270" s="1194"/>
      <c r="H270" s="1194"/>
      <c r="I270" s="1194"/>
    </row>
    <row r="271" spans="1:9" x14ac:dyDescent="0.25">
      <c r="A271" s="72" t="s">
        <v>40</v>
      </c>
      <c r="B271" s="1148" t="s">
        <v>2090</v>
      </c>
      <c r="C271" s="1148" t="s">
        <v>1988</v>
      </c>
      <c r="D271" s="5"/>
      <c r="E271" s="5"/>
      <c r="F271" s="5"/>
    </row>
    <row r="272" spans="1:9" x14ac:dyDescent="0.25">
      <c r="A272" s="72" t="s">
        <v>41</v>
      </c>
      <c r="B272" s="1148" t="s">
        <v>2090</v>
      </c>
      <c r="C272" s="1148" t="s">
        <v>1988</v>
      </c>
      <c r="D272" s="5"/>
      <c r="E272" s="5"/>
      <c r="F272" s="5"/>
    </row>
    <row r="273" spans="1:6" x14ac:dyDescent="0.25">
      <c r="A273" s="645" t="s">
        <v>2597</v>
      </c>
      <c r="B273" s="572"/>
      <c r="C273" s="14"/>
      <c r="D273" s="14"/>
      <c r="E273" s="14"/>
      <c r="F273" s="14"/>
    </row>
    <row r="274" spans="1:6" s="3" customFormat="1" x14ac:dyDescent="0.25">
      <c r="A274" s="70" t="s">
        <v>34</v>
      </c>
      <c r="B274" s="848" t="s">
        <v>2014</v>
      </c>
      <c r="C274" s="849" t="s">
        <v>1896</v>
      </c>
      <c r="D274" s="850"/>
      <c r="E274" s="851" t="s">
        <v>1327</v>
      </c>
      <c r="F274" s="16"/>
    </row>
    <row r="275" spans="1:6" s="3" customFormat="1" x14ac:dyDescent="0.25">
      <c r="A275" s="70" t="s">
        <v>35</v>
      </c>
      <c r="B275" s="848" t="s">
        <v>2014</v>
      </c>
      <c r="C275" s="849" t="s">
        <v>1896</v>
      </c>
      <c r="D275" s="850"/>
      <c r="E275" s="851" t="s">
        <v>1327</v>
      </c>
      <c r="F275" s="16"/>
    </row>
    <row r="276" spans="1:6" s="3" customFormat="1" x14ac:dyDescent="0.25">
      <c r="A276" s="70" t="s">
        <v>36</v>
      </c>
      <c r="B276" s="849" t="s">
        <v>2013</v>
      </c>
      <c r="C276" s="849" t="s">
        <v>1898</v>
      </c>
      <c r="D276" s="850"/>
      <c r="E276" s="852" t="s">
        <v>1899</v>
      </c>
      <c r="F276" s="587"/>
    </row>
    <row r="277" spans="1:6" s="3" customFormat="1" x14ac:dyDescent="0.25">
      <c r="A277" s="70" t="s">
        <v>37</v>
      </c>
      <c r="B277" s="849" t="s">
        <v>2013</v>
      </c>
      <c r="C277" s="849" t="s">
        <v>1898</v>
      </c>
      <c r="D277" s="850"/>
      <c r="E277" s="852" t="s">
        <v>1899</v>
      </c>
      <c r="F277" s="587"/>
    </row>
    <row r="278" spans="1:6" ht="15.6" customHeight="1" x14ac:dyDescent="0.25">
      <c r="A278" s="435" t="s">
        <v>57</v>
      </c>
      <c r="B278" s="436"/>
      <c r="C278" s="436"/>
      <c r="D278" s="436"/>
      <c r="E278" s="437"/>
      <c r="F278" s="436"/>
    </row>
    <row r="279" spans="1:6" ht="15.6" customHeight="1" x14ac:dyDescent="0.25">
      <c r="A279" s="5" t="s">
        <v>39</v>
      </c>
      <c r="B279" s="718" t="s">
        <v>2345</v>
      </c>
      <c r="C279" s="718" t="s">
        <v>2799</v>
      </c>
      <c r="D279" s="1023" t="s">
        <v>2823</v>
      </c>
      <c r="E279" s="718" t="s">
        <v>2801</v>
      </c>
      <c r="F279" s="744" t="s">
        <v>2825</v>
      </c>
    </row>
    <row r="280" spans="1:6" ht="15.6" customHeight="1" x14ac:dyDescent="0.25">
      <c r="A280" s="5" t="s">
        <v>38</v>
      </c>
      <c r="B280" s="718" t="s">
        <v>2822</v>
      </c>
      <c r="C280" s="718" t="s">
        <v>2799</v>
      </c>
      <c r="D280" s="1023" t="s">
        <v>2824</v>
      </c>
      <c r="E280" s="718" t="s">
        <v>2801</v>
      </c>
      <c r="F280" s="744" t="s">
        <v>2826</v>
      </c>
    </row>
    <row r="281" spans="1:6" ht="15.6" customHeight="1" x14ac:dyDescent="0.25">
      <c r="A281" s="72" t="s">
        <v>40</v>
      </c>
      <c r="B281" s="718" t="s">
        <v>2345</v>
      </c>
      <c r="C281" s="718" t="s">
        <v>2800</v>
      </c>
      <c r="D281" s="1023" t="s">
        <v>2823</v>
      </c>
      <c r="E281" s="718" t="s">
        <v>2801</v>
      </c>
      <c r="F281" s="744" t="s">
        <v>2825</v>
      </c>
    </row>
    <row r="282" spans="1:6" ht="15.6" customHeight="1" x14ac:dyDescent="0.25">
      <c r="A282" s="72" t="s">
        <v>41</v>
      </c>
      <c r="B282" s="718" t="s">
        <v>2822</v>
      </c>
      <c r="C282" s="718" t="s">
        <v>2800</v>
      </c>
      <c r="D282" s="1023" t="s">
        <v>2824</v>
      </c>
      <c r="E282" s="718" t="s">
        <v>2801</v>
      </c>
      <c r="F282" s="744" t="s">
        <v>2826</v>
      </c>
    </row>
    <row r="283" spans="1:6" x14ac:dyDescent="0.25">
      <c r="A283" s="645" t="s">
        <v>2598</v>
      </c>
      <c r="B283" s="572"/>
      <c r="C283" s="14"/>
      <c r="D283" s="14"/>
      <c r="E283" s="14"/>
      <c r="F283" s="14"/>
    </row>
    <row r="284" spans="1:6" ht="15.6" customHeight="1" x14ac:dyDescent="0.25">
      <c r="A284" s="5" t="s">
        <v>34</v>
      </c>
      <c r="B284" s="48"/>
      <c r="C284" s="5" t="s">
        <v>1991</v>
      </c>
      <c r="D284" s="48"/>
      <c r="E284" s="48"/>
      <c r="F284" s="48"/>
    </row>
    <row r="285" spans="1:6" ht="15.6" customHeight="1" x14ac:dyDescent="0.25">
      <c r="A285" s="5" t="s">
        <v>35</v>
      </c>
      <c r="B285" s="1094" t="s">
        <v>3042</v>
      </c>
      <c r="C285" s="1094" t="s">
        <v>58</v>
      </c>
      <c r="D285" s="1094"/>
      <c r="E285" s="1094" t="s">
        <v>2452</v>
      </c>
      <c r="F285" s="48"/>
    </row>
    <row r="286" spans="1:6" ht="15.6" customHeight="1" x14ac:dyDescent="0.25">
      <c r="A286" s="5" t="s">
        <v>36</v>
      </c>
      <c r="B286" s="1094" t="s">
        <v>2342</v>
      </c>
      <c r="C286" s="1094" t="s">
        <v>58</v>
      </c>
      <c r="D286" s="1094"/>
      <c r="E286" s="1094" t="s">
        <v>2452</v>
      </c>
      <c r="F286" s="48"/>
    </row>
    <row r="287" spans="1:6" ht="15.6" customHeight="1" x14ac:dyDescent="0.25">
      <c r="A287" s="5" t="s">
        <v>37</v>
      </c>
      <c r="B287" s="1094" t="s">
        <v>2489</v>
      </c>
      <c r="C287" s="1094" t="s">
        <v>58</v>
      </c>
      <c r="D287" s="1094"/>
      <c r="E287" s="1094" t="s">
        <v>2452</v>
      </c>
      <c r="F287" s="48"/>
    </row>
    <row r="288" spans="1:6" ht="15.6" customHeight="1" x14ac:dyDescent="0.25">
      <c r="A288" s="435" t="s">
        <v>57</v>
      </c>
      <c r="B288" s="436"/>
      <c r="C288" s="436"/>
      <c r="D288" s="436"/>
      <c r="E288" s="437"/>
      <c r="F288" s="436"/>
    </row>
    <row r="289" spans="1:12" s="650" customFormat="1" ht="15.6" customHeight="1" x14ac:dyDescent="0.25">
      <c r="A289" s="18" t="s">
        <v>39</v>
      </c>
      <c r="B289" s="988" t="s">
        <v>1261</v>
      </c>
      <c r="C289" s="991" t="s">
        <v>5</v>
      </c>
      <c r="D289" s="988" t="s">
        <v>1241</v>
      </c>
      <c r="E289" s="1043" t="s">
        <v>1170</v>
      </c>
      <c r="F289" s="989" t="s">
        <v>1242</v>
      </c>
    </row>
    <row r="290" spans="1:12" s="650" customFormat="1" ht="15.6" customHeight="1" x14ac:dyDescent="0.25">
      <c r="A290" s="18" t="s">
        <v>38</v>
      </c>
      <c r="B290" s="988" t="s">
        <v>1268</v>
      </c>
      <c r="C290" s="991" t="s">
        <v>5</v>
      </c>
      <c r="D290" s="988" t="s">
        <v>1244</v>
      </c>
      <c r="E290" s="1043" t="s">
        <v>1170</v>
      </c>
      <c r="F290" s="989" t="s">
        <v>1245</v>
      </c>
    </row>
    <row r="291" spans="1:12" ht="15.6" customHeight="1" x14ac:dyDescent="0.25">
      <c r="A291" s="74" t="s">
        <v>40</v>
      </c>
      <c r="B291" s="1148" t="s">
        <v>2091</v>
      </c>
      <c r="C291" s="1148" t="s">
        <v>1986</v>
      </c>
      <c r="D291" s="5"/>
      <c r="E291" s="5"/>
      <c r="F291" s="5"/>
    </row>
    <row r="292" spans="1:12" ht="15.6" customHeight="1" x14ac:dyDescent="0.25">
      <c r="A292" s="74" t="s">
        <v>41</v>
      </c>
      <c r="B292" s="1148" t="s">
        <v>2091</v>
      </c>
      <c r="C292" s="1148" t="s">
        <v>1986</v>
      </c>
      <c r="D292" s="5"/>
      <c r="E292" s="5"/>
      <c r="F292" s="5"/>
    </row>
    <row r="293" spans="1:12" x14ac:dyDescent="0.25">
      <c r="A293" s="59" t="s">
        <v>18</v>
      </c>
      <c r="B293" s="59"/>
      <c r="C293" s="59"/>
      <c r="D293" s="59"/>
      <c r="E293" s="59"/>
      <c r="F293" s="59"/>
    </row>
    <row r="294" spans="1:12" x14ac:dyDescent="0.25">
      <c r="A294" s="12" t="s">
        <v>3</v>
      </c>
      <c r="B294" s="11" t="s">
        <v>6</v>
      </c>
      <c r="C294" s="11" t="s">
        <v>7</v>
      </c>
      <c r="D294" s="11" t="s">
        <v>8</v>
      </c>
      <c r="E294" s="12" t="s">
        <v>4</v>
      </c>
      <c r="F294" s="11" t="s">
        <v>11</v>
      </c>
    </row>
    <row r="295" spans="1:12" x14ac:dyDescent="0.25">
      <c r="A295" s="645" t="s">
        <v>2599</v>
      </c>
      <c r="B295" s="645"/>
      <c r="C295" s="572"/>
      <c r="D295" s="14"/>
      <c r="E295" s="14"/>
      <c r="F295" s="14"/>
    </row>
    <row r="296" spans="1:12" x14ac:dyDescent="0.25">
      <c r="A296" s="18" t="s">
        <v>34</v>
      </c>
      <c r="B296" s="518" t="s">
        <v>1474</v>
      </c>
      <c r="C296" s="518" t="s">
        <v>1</v>
      </c>
      <c r="D296" s="518" t="s">
        <v>2720</v>
      </c>
      <c r="E296" s="518" t="s">
        <v>1327</v>
      </c>
      <c r="F296" s="518" t="s">
        <v>1461</v>
      </c>
    </row>
    <row r="297" spans="1:12" x14ac:dyDescent="0.25">
      <c r="A297" s="18" t="s">
        <v>35</v>
      </c>
      <c r="B297" s="518" t="s">
        <v>1477</v>
      </c>
      <c r="C297" s="518" t="s">
        <v>1</v>
      </c>
      <c r="D297" s="518" t="s">
        <v>2721</v>
      </c>
      <c r="E297" s="518" t="s">
        <v>1327</v>
      </c>
      <c r="F297" s="518" t="s">
        <v>1464</v>
      </c>
    </row>
    <row r="298" spans="1:12" x14ac:dyDescent="0.25">
      <c r="A298" s="18" t="s">
        <v>36</v>
      </c>
      <c r="B298" s="830" t="s">
        <v>2106</v>
      </c>
      <c r="C298" s="830" t="s">
        <v>20</v>
      </c>
      <c r="D298" s="830" t="s">
        <v>340</v>
      </c>
      <c r="E298" s="838" t="s">
        <v>2172</v>
      </c>
      <c r="F298" s="830" t="s">
        <v>2854</v>
      </c>
    </row>
    <row r="299" spans="1:12" x14ac:dyDescent="0.25">
      <c r="A299" s="18" t="s">
        <v>37</v>
      </c>
      <c r="B299" s="830" t="s">
        <v>2107</v>
      </c>
      <c r="C299" s="830" t="s">
        <v>20</v>
      </c>
      <c r="D299" s="830" t="s">
        <v>343</v>
      </c>
      <c r="E299" s="838" t="s">
        <v>2172</v>
      </c>
      <c r="F299" s="830" t="s">
        <v>2854</v>
      </c>
    </row>
    <row r="300" spans="1:12" x14ac:dyDescent="0.25">
      <c r="A300" s="470" t="s">
        <v>57</v>
      </c>
      <c r="B300" s="436"/>
      <c r="C300" s="436"/>
      <c r="D300" s="436"/>
      <c r="E300" s="437"/>
      <c r="F300" s="436"/>
    </row>
    <row r="301" spans="1:12" s="650" customFormat="1" x14ac:dyDescent="0.25">
      <c r="A301" s="18" t="s">
        <v>39</v>
      </c>
      <c r="B301" s="1210" t="s">
        <v>3101</v>
      </c>
      <c r="C301" s="1230" t="s">
        <v>53</v>
      </c>
      <c r="D301" s="1230" t="s">
        <v>152</v>
      </c>
      <c r="E301" s="1230" t="s">
        <v>74</v>
      </c>
      <c r="F301" s="1230" t="s">
        <v>153</v>
      </c>
      <c r="G301" s="696"/>
      <c r="H301" s="696"/>
      <c r="I301" s="696"/>
      <c r="J301" s="696"/>
      <c r="K301" s="696"/>
      <c r="L301" s="696"/>
    </row>
    <row r="302" spans="1:12" s="650" customFormat="1" x14ac:dyDescent="0.25">
      <c r="A302" s="18" t="s">
        <v>38</v>
      </c>
      <c r="B302" s="1231" t="s">
        <v>3102</v>
      </c>
      <c r="C302" s="1232" t="s">
        <v>53</v>
      </c>
      <c r="D302" s="1232" t="s">
        <v>152</v>
      </c>
      <c r="E302" s="1232" t="s">
        <v>74</v>
      </c>
      <c r="F302" s="1232" t="s">
        <v>153</v>
      </c>
      <c r="G302" s="696"/>
      <c r="H302" s="696"/>
      <c r="I302" s="696"/>
      <c r="J302" s="696"/>
      <c r="K302" s="696"/>
      <c r="L302" s="696"/>
    </row>
    <row r="303" spans="1:12" x14ac:dyDescent="0.25">
      <c r="A303" s="74" t="s">
        <v>40</v>
      </c>
      <c r="B303" s="1148" t="s">
        <v>2089</v>
      </c>
      <c r="C303" s="1148" t="s">
        <v>1990</v>
      </c>
      <c r="D303" s="72"/>
      <c r="E303" s="72"/>
      <c r="F303" s="72"/>
    </row>
    <row r="304" spans="1:12" x14ac:dyDescent="0.25">
      <c r="A304" s="74" t="s">
        <v>41</v>
      </c>
      <c r="B304" s="1148" t="s">
        <v>2089</v>
      </c>
      <c r="C304" s="1148" t="s">
        <v>1990</v>
      </c>
      <c r="D304" s="72"/>
      <c r="E304" s="72"/>
      <c r="F304" s="72"/>
    </row>
    <row r="305" spans="1:10" x14ac:dyDescent="0.25">
      <c r="A305" s="645" t="s">
        <v>2600</v>
      </c>
      <c r="B305" s="572"/>
      <c r="C305" s="14"/>
      <c r="D305" s="14"/>
      <c r="E305" s="14"/>
      <c r="F305" s="14"/>
    </row>
    <row r="306" spans="1:10" x14ac:dyDescent="0.25">
      <c r="A306" s="18" t="s">
        <v>34</v>
      </c>
      <c r="B306" s="840" t="s">
        <v>2108</v>
      </c>
      <c r="C306" s="844" t="s">
        <v>20</v>
      </c>
      <c r="D306" s="844" t="s">
        <v>348</v>
      </c>
      <c r="E306" s="844" t="s">
        <v>2172</v>
      </c>
      <c r="F306" s="844" t="s">
        <v>2855</v>
      </c>
    </row>
    <row r="307" spans="1:10" x14ac:dyDescent="0.25">
      <c r="A307" s="18" t="s">
        <v>35</v>
      </c>
      <c r="B307" s="845" t="s">
        <v>2109</v>
      </c>
      <c r="C307" s="846" t="s">
        <v>20</v>
      </c>
      <c r="D307" s="846" t="s">
        <v>351</v>
      </c>
      <c r="E307" s="846" t="s">
        <v>2172</v>
      </c>
      <c r="F307" s="846" t="s">
        <v>2855</v>
      </c>
    </row>
    <row r="308" spans="1:10" x14ac:dyDescent="0.25">
      <c r="A308" s="18" t="s">
        <v>36</v>
      </c>
      <c r="B308" s="518" t="s">
        <v>1480</v>
      </c>
      <c r="C308" s="518" t="s">
        <v>1</v>
      </c>
      <c r="D308" s="518" t="s">
        <v>2722</v>
      </c>
      <c r="E308" s="518" t="s">
        <v>1344</v>
      </c>
      <c r="F308" s="518" t="s">
        <v>1467</v>
      </c>
    </row>
    <row r="309" spans="1:10" x14ac:dyDescent="0.25">
      <c r="A309" s="18" t="s">
        <v>37</v>
      </c>
      <c r="B309" s="518" t="s">
        <v>1483</v>
      </c>
      <c r="C309" s="518" t="s">
        <v>1</v>
      </c>
      <c r="D309" s="518" t="s">
        <v>2723</v>
      </c>
      <c r="E309" s="518" t="s">
        <v>1344</v>
      </c>
      <c r="F309" s="518" t="s">
        <v>1470</v>
      </c>
    </row>
    <row r="310" spans="1:10" x14ac:dyDescent="0.25">
      <c r="A310" s="470" t="s">
        <v>57</v>
      </c>
      <c r="B310" s="436"/>
      <c r="C310" s="436"/>
      <c r="D310" s="436"/>
      <c r="E310" s="437"/>
      <c r="F310" s="436"/>
    </row>
    <row r="311" spans="1:10" s="650" customFormat="1" x14ac:dyDescent="0.25">
      <c r="A311" s="18" t="s">
        <v>39</v>
      </c>
      <c r="B311" s="877" t="s">
        <v>2116</v>
      </c>
      <c r="C311" s="877" t="s">
        <v>21</v>
      </c>
      <c r="D311" s="877" t="s">
        <v>2267</v>
      </c>
      <c r="E311" s="877" t="s">
        <v>2488</v>
      </c>
      <c r="F311" s="877" t="s">
        <v>3062</v>
      </c>
      <c r="G311" s="1194"/>
      <c r="H311" s="1194"/>
      <c r="I311" s="1194"/>
      <c r="J311" s="1194"/>
    </row>
    <row r="312" spans="1:10" s="650" customFormat="1" x14ac:dyDescent="0.25">
      <c r="A312" s="18" t="s">
        <v>38</v>
      </c>
      <c r="B312" s="877" t="s">
        <v>2117</v>
      </c>
      <c r="C312" s="877" t="s">
        <v>21</v>
      </c>
      <c r="D312" s="877" t="s">
        <v>2268</v>
      </c>
      <c r="E312" s="877" t="s">
        <v>2488</v>
      </c>
      <c r="F312" s="877" t="s">
        <v>3063</v>
      </c>
      <c r="G312" s="1194"/>
      <c r="H312" s="1194"/>
      <c r="I312" s="1194"/>
      <c r="J312" s="1194"/>
    </row>
    <row r="313" spans="1:10" x14ac:dyDescent="0.25">
      <c r="A313" s="74" t="s">
        <v>40</v>
      </c>
      <c r="B313" s="48"/>
      <c r="C313" s="5" t="s">
        <v>1991</v>
      </c>
      <c r="D313" s="48"/>
      <c r="E313" s="48"/>
      <c r="F313" s="48"/>
    </row>
    <row r="314" spans="1:10" x14ac:dyDescent="0.25">
      <c r="A314" s="74" t="s">
        <v>41</v>
      </c>
      <c r="B314" s="48"/>
      <c r="C314" s="5" t="s">
        <v>1991</v>
      </c>
      <c r="D314" s="48"/>
      <c r="E314" s="48"/>
      <c r="F314" s="48"/>
    </row>
    <row r="315" spans="1:10" x14ac:dyDescent="0.25">
      <c r="A315" s="645" t="s">
        <v>2601</v>
      </c>
      <c r="B315" s="572"/>
      <c r="C315" s="14"/>
      <c r="D315" s="14"/>
      <c r="E315" s="14"/>
      <c r="F315" s="14"/>
    </row>
    <row r="316" spans="1:10" x14ac:dyDescent="0.25">
      <c r="A316" s="18" t="s">
        <v>34</v>
      </c>
      <c r="B316" s="766" t="s">
        <v>2975</v>
      </c>
      <c r="C316" s="766" t="s">
        <v>2953</v>
      </c>
      <c r="D316" s="1028" t="s">
        <v>2977</v>
      </c>
      <c r="E316" s="766" t="s">
        <v>2957</v>
      </c>
      <c r="F316" s="766" t="s">
        <v>2969</v>
      </c>
    </row>
    <row r="317" spans="1:10" x14ac:dyDescent="0.25">
      <c r="A317" s="18" t="s">
        <v>35</v>
      </c>
      <c r="B317" s="766" t="s">
        <v>2976</v>
      </c>
      <c r="C317" s="766" t="s">
        <v>2953</v>
      </c>
      <c r="D317" s="1028" t="s">
        <v>2978</v>
      </c>
      <c r="E317" s="766" t="s">
        <v>2957</v>
      </c>
      <c r="F317" s="766" t="s">
        <v>2970</v>
      </c>
    </row>
    <row r="318" spans="1:10" x14ac:dyDescent="0.25">
      <c r="A318" s="18" t="s">
        <v>36</v>
      </c>
      <c r="B318" s="766" t="s">
        <v>2975</v>
      </c>
      <c r="C318" s="766" t="s">
        <v>2954</v>
      </c>
      <c r="D318" s="1028" t="s">
        <v>2977</v>
      </c>
      <c r="E318" s="766" t="s">
        <v>2957</v>
      </c>
      <c r="F318" s="766" t="s">
        <v>2969</v>
      </c>
    </row>
    <row r="319" spans="1:10" x14ac:dyDescent="0.25">
      <c r="A319" s="18" t="s">
        <v>37</v>
      </c>
      <c r="B319" s="766" t="s">
        <v>2976</v>
      </c>
      <c r="C319" s="766" t="s">
        <v>2954</v>
      </c>
      <c r="D319" s="1028" t="s">
        <v>2978</v>
      </c>
      <c r="E319" s="766" t="s">
        <v>2957</v>
      </c>
      <c r="F319" s="766" t="s">
        <v>2970</v>
      </c>
    </row>
    <row r="320" spans="1:10" x14ac:dyDescent="0.25">
      <c r="A320" s="470" t="s">
        <v>57</v>
      </c>
      <c r="B320" s="436"/>
      <c r="C320" s="436"/>
      <c r="D320" s="436"/>
      <c r="E320" s="437"/>
      <c r="F320" s="436"/>
    </row>
    <row r="321" spans="1:13" x14ac:dyDescent="0.25">
      <c r="A321" s="18" t="s">
        <v>39</v>
      </c>
      <c r="B321" s="1213" t="s">
        <v>3104</v>
      </c>
      <c r="C321" s="1235" t="s">
        <v>53</v>
      </c>
      <c r="D321" s="1235" t="s">
        <v>3103</v>
      </c>
      <c r="E321" s="1235" t="s">
        <v>74</v>
      </c>
      <c r="F321" s="1233" t="s">
        <v>157</v>
      </c>
      <c r="G321" s="696"/>
      <c r="H321" s="696"/>
      <c r="I321" s="696"/>
      <c r="J321" s="696"/>
      <c r="K321" s="696"/>
      <c r="L321" s="696"/>
      <c r="M321" s="696"/>
    </row>
    <row r="322" spans="1:13" x14ac:dyDescent="0.25">
      <c r="A322" s="18" t="s">
        <v>38</v>
      </c>
      <c r="B322" s="1222" t="s">
        <v>3105</v>
      </c>
      <c r="C322" s="1220" t="s">
        <v>53</v>
      </c>
      <c r="D322" s="1220" t="s">
        <v>3103</v>
      </c>
      <c r="E322" s="1220" t="s">
        <v>74</v>
      </c>
      <c r="F322" s="1220" t="s">
        <v>157</v>
      </c>
      <c r="G322" s="1234"/>
      <c r="H322" s="696"/>
      <c r="I322" s="696"/>
      <c r="J322" s="696"/>
      <c r="K322" s="696"/>
      <c r="L322" s="696"/>
      <c r="M322" s="696"/>
    </row>
    <row r="323" spans="1:13" x14ac:dyDescent="0.25">
      <c r="A323" s="74" t="s">
        <v>40</v>
      </c>
      <c r="B323" s="1148" t="s">
        <v>2090</v>
      </c>
      <c r="C323" s="1148" t="s">
        <v>1988</v>
      </c>
      <c r="D323" s="5"/>
      <c r="E323" s="5"/>
      <c r="F323" s="5"/>
    </row>
    <row r="324" spans="1:13" x14ac:dyDescent="0.25">
      <c r="A324" s="74" t="s">
        <v>41</v>
      </c>
      <c r="B324" s="1148" t="s">
        <v>2090</v>
      </c>
      <c r="C324" s="1148" t="s">
        <v>1988</v>
      </c>
      <c r="D324" s="5"/>
      <c r="E324" s="5"/>
      <c r="F324" s="5"/>
    </row>
    <row r="325" spans="1:13" x14ac:dyDescent="0.25">
      <c r="A325" s="645" t="s">
        <v>2602</v>
      </c>
      <c r="B325" s="572"/>
      <c r="C325" s="14"/>
      <c r="D325" s="14"/>
      <c r="E325" s="14"/>
      <c r="F325" s="14"/>
    </row>
    <row r="326" spans="1:13" s="3" customFormat="1" x14ac:dyDescent="0.25">
      <c r="A326" s="70" t="s">
        <v>34</v>
      </c>
      <c r="B326" s="848" t="s">
        <v>2014</v>
      </c>
      <c r="C326" s="849" t="s">
        <v>1896</v>
      </c>
      <c r="D326" s="850"/>
      <c r="E326" s="851" t="s">
        <v>1327</v>
      </c>
      <c r="F326" s="16"/>
    </row>
    <row r="327" spans="1:13" s="3" customFormat="1" x14ac:dyDescent="0.25">
      <c r="A327" s="70" t="s">
        <v>35</v>
      </c>
      <c r="B327" s="848" t="s">
        <v>2014</v>
      </c>
      <c r="C327" s="849" t="s">
        <v>1896</v>
      </c>
      <c r="D327" s="850"/>
      <c r="E327" s="851" t="s">
        <v>1327</v>
      </c>
      <c r="F327" s="16"/>
    </row>
    <row r="328" spans="1:13" s="3" customFormat="1" x14ac:dyDescent="0.25">
      <c r="A328" s="70" t="s">
        <v>36</v>
      </c>
      <c r="B328" s="849" t="s">
        <v>2013</v>
      </c>
      <c r="C328" s="849" t="s">
        <v>1898</v>
      </c>
      <c r="D328" s="850"/>
      <c r="E328" s="852" t="s">
        <v>1899</v>
      </c>
      <c r="F328" s="587"/>
    </row>
    <row r="329" spans="1:13" s="3" customFormat="1" x14ac:dyDescent="0.25">
      <c r="A329" s="70" t="s">
        <v>37</v>
      </c>
      <c r="B329" s="849" t="s">
        <v>2013</v>
      </c>
      <c r="C329" s="849" t="s">
        <v>1898</v>
      </c>
      <c r="D329" s="850"/>
      <c r="E329" s="852" t="s">
        <v>1899</v>
      </c>
      <c r="F329" s="587"/>
    </row>
    <row r="330" spans="1:13" ht="15.6" customHeight="1" x14ac:dyDescent="0.25">
      <c r="A330" s="435" t="s">
        <v>57</v>
      </c>
      <c r="B330" s="436"/>
      <c r="C330" s="436"/>
      <c r="D330" s="436"/>
      <c r="E330" s="437"/>
      <c r="F330" s="436"/>
    </row>
    <row r="331" spans="1:13" ht="15.6" customHeight="1" x14ac:dyDescent="0.25">
      <c r="A331" s="5" t="s">
        <v>39</v>
      </c>
      <c r="B331" s="718" t="s">
        <v>2827</v>
      </c>
      <c r="C331" s="718" t="s">
        <v>2799</v>
      </c>
      <c r="D331" s="718" t="s">
        <v>2829</v>
      </c>
      <c r="E331" s="718" t="s">
        <v>2801</v>
      </c>
      <c r="F331" s="744" t="s">
        <v>2831</v>
      </c>
    </row>
    <row r="332" spans="1:13" ht="15.6" customHeight="1" x14ac:dyDescent="0.25">
      <c r="A332" s="5" t="s">
        <v>38</v>
      </c>
      <c r="B332" s="718" t="s">
        <v>2828</v>
      </c>
      <c r="C332" s="718" t="s">
        <v>2799</v>
      </c>
      <c r="D332" s="718" t="s">
        <v>2830</v>
      </c>
      <c r="E332" s="718" t="s">
        <v>2801</v>
      </c>
      <c r="F332" s="718" t="s">
        <v>2832</v>
      </c>
    </row>
    <row r="333" spans="1:13" ht="15.6" customHeight="1" x14ac:dyDescent="0.25">
      <c r="A333" s="72" t="s">
        <v>40</v>
      </c>
      <c r="B333" s="718" t="s">
        <v>2827</v>
      </c>
      <c r="C333" s="718" t="s">
        <v>2800</v>
      </c>
      <c r="D333" s="718" t="s">
        <v>2829</v>
      </c>
      <c r="E333" s="718" t="s">
        <v>2801</v>
      </c>
      <c r="F333" s="744" t="s">
        <v>2831</v>
      </c>
    </row>
    <row r="334" spans="1:13" ht="15.6" customHeight="1" x14ac:dyDescent="0.25">
      <c r="A334" s="72" t="s">
        <v>41</v>
      </c>
      <c r="B334" s="718" t="s">
        <v>2828</v>
      </c>
      <c r="C334" s="718" t="s">
        <v>2800</v>
      </c>
      <c r="D334" s="718" t="s">
        <v>2830</v>
      </c>
      <c r="E334" s="718" t="s">
        <v>2801</v>
      </c>
      <c r="F334" s="718" t="s">
        <v>2832</v>
      </c>
    </row>
    <row r="335" spans="1:13" x14ac:dyDescent="0.25">
      <c r="A335" s="645" t="s">
        <v>2603</v>
      </c>
      <c r="B335" s="572"/>
      <c r="C335" s="14"/>
      <c r="D335" s="14"/>
      <c r="E335" s="14"/>
      <c r="F335" s="14"/>
    </row>
    <row r="336" spans="1:13" ht="15.6" customHeight="1" x14ac:dyDescent="0.25">
      <c r="A336" s="5" t="s">
        <v>34</v>
      </c>
      <c r="B336" s="1204" t="s">
        <v>3107</v>
      </c>
      <c r="C336" s="1209" t="s">
        <v>53</v>
      </c>
      <c r="D336" s="1236" t="s">
        <v>3106</v>
      </c>
      <c r="E336" s="1205" t="s">
        <v>74</v>
      </c>
      <c r="F336" s="1236" t="s">
        <v>157</v>
      </c>
    </row>
    <row r="337" spans="1:10" s="650" customFormat="1" ht="15.6" customHeight="1" x14ac:dyDescent="0.25">
      <c r="A337" s="18" t="s">
        <v>35</v>
      </c>
      <c r="B337" s="1213" t="s">
        <v>3108</v>
      </c>
      <c r="C337" s="1213" t="s">
        <v>53</v>
      </c>
      <c r="D337" s="1213" t="s">
        <v>3106</v>
      </c>
      <c r="E337" s="1213" t="s">
        <v>74</v>
      </c>
      <c r="F337" s="1213" t="s">
        <v>157</v>
      </c>
    </row>
    <row r="338" spans="1:10" s="650" customFormat="1" ht="15.6" customHeight="1" x14ac:dyDescent="0.25">
      <c r="A338" s="18" t="s">
        <v>36</v>
      </c>
      <c r="B338" s="877" t="s">
        <v>3064</v>
      </c>
      <c r="C338" s="877" t="s">
        <v>21</v>
      </c>
      <c r="D338" s="877" t="s">
        <v>3065</v>
      </c>
      <c r="E338" s="877" t="s">
        <v>3045</v>
      </c>
      <c r="F338" s="871" t="s">
        <v>3066</v>
      </c>
      <c r="G338" s="1197"/>
      <c r="H338" s="1197"/>
      <c r="I338" s="1197"/>
      <c r="J338" s="1197"/>
    </row>
    <row r="339" spans="1:10" ht="15.6" customHeight="1" x14ac:dyDescent="0.25">
      <c r="A339" s="18" t="s">
        <v>37</v>
      </c>
      <c r="B339" s="877" t="s">
        <v>3067</v>
      </c>
      <c r="C339" s="877" t="s">
        <v>21</v>
      </c>
      <c r="D339" s="877" t="s">
        <v>3068</v>
      </c>
      <c r="E339" s="877" t="s">
        <v>3045</v>
      </c>
      <c r="F339" s="871" t="s">
        <v>3069</v>
      </c>
      <c r="G339" s="1194"/>
      <c r="H339" s="1194"/>
      <c r="I339" s="1194"/>
      <c r="J339" s="1194"/>
    </row>
    <row r="340" spans="1:10" ht="15.6" customHeight="1" x14ac:dyDescent="0.25">
      <c r="A340" s="470" t="s">
        <v>57</v>
      </c>
      <c r="B340" s="436"/>
      <c r="C340" s="436"/>
      <c r="D340" s="436"/>
      <c r="E340" s="437"/>
      <c r="F340" s="436"/>
    </row>
    <row r="341" spans="1:10" s="650" customFormat="1" ht="15.6" customHeight="1" x14ac:dyDescent="0.25">
      <c r="A341" s="18" t="s">
        <v>39</v>
      </c>
      <c r="B341" s="1263" t="s">
        <v>1726</v>
      </c>
      <c r="C341" s="1244" t="s">
        <v>0</v>
      </c>
      <c r="D341" s="1263" t="s">
        <v>1727</v>
      </c>
      <c r="E341" s="1271" t="s">
        <v>3139</v>
      </c>
      <c r="F341" s="1291" t="s">
        <v>1728</v>
      </c>
    </row>
    <row r="342" spans="1:10" s="650" customFormat="1" ht="15.6" customHeight="1" x14ac:dyDescent="0.25">
      <c r="A342" s="18" t="s">
        <v>38</v>
      </c>
      <c r="B342" s="1263" t="s">
        <v>1729</v>
      </c>
      <c r="C342" s="1244" t="s">
        <v>0</v>
      </c>
      <c r="D342" s="1263" t="s">
        <v>1730</v>
      </c>
      <c r="E342" s="1271" t="s">
        <v>3139</v>
      </c>
      <c r="F342" s="1291" t="s">
        <v>1731</v>
      </c>
    </row>
    <row r="343" spans="1:10" ht="15.6" customHeight="1" x14ac:dyDescent="0.25">
      <c r="A343" s="74" t="s">
        <v>40</v>
      </c>
      <c r="B343" s="1148" t="s">
        <v>2091</v>
      </c>
      <c r="C343" s="1148" t="s">
        <v>1986</v>
      </c>
      <c r="D343" s="5"/>
      <c r="E343" s="5"/>
      <c r="F343" s="5"/>
    </row>
    <row r="344" spans="1:10" ht="15.6" customHeight="1" x14ac:dyDescent="0.25">
      <c r="A344" s="74" t="s">
        <v>41</v>
      </c>
      <c r="B344" s="1148" t="s">
        <v>2091</v>
      </c>
      <c r="C344" s="1148" t="s">
        <v>1986</v>
      </c>
      <c r="D344" s="5"/>
      <c r="E344" s="5"/>
      <c r="F344" s="5"/>
    </row>
    <row r="345" spans="1:10" x14ac:dyDescent="0.25">
      <c r="A345" s="59" t="s">
        <v>19</v>
      </c>
      <c r="B345" s="59"/>
      <c r="C345" s="59"/>
      <c r="D345" s="59"/>
      <c r="E345" s="59"/>
      <c r="F345" s="59"/>
    </row>
    <row r="346" spans="1:10" x14ac:dyDescent="0.25">
      <c r="A346" s="12" t="s">
        <v>3</v>
      </c>
      <c r="B346" s="11" t="s">
        <v>6</v>
      </c>
      <c r="C346" s="11" t="s">
        <v>7</v>
      </c>
      <c r="D346" s="11" t="s">
        <v>8</v>
      </c>
      <c r="E346" s="12" t="s">
        <v>4</v>
      </c>
      <c r="F346" s="11" t="s">
        <v>11</v>
      </c>
    </row>
    <row r="347" spans="1:10" x14ac:dyDescent="0.25">
      <c r="A347" s="645" t="s">
        <v>2604</v>
      </c>
      <c r="B347" s="645"/>
      <c r="C347" s="572"/>
      <c r="D347" s="14"/>
      <c r="E347" s="14"/>
      <c r="F347" s="14"/>
    </row>
    <row r="348" spans="1:10" x14ac:dyDescent="0.25">
      <c r="A348" s="18" t="s">
        <v>34</v>
      </c>
      <c r="B348" s="518" t="s">
        <v>2039</v>
      </c>
      <c r="C348" s="518" t="s">
        <v>1</v>
      </c>
      <c r="D348" s="518" t="s">
        <v>2724</v>
      </c>
      <c r="E348" s="518" t="s">
        <v>1344</v>
      </c>
      <c r="F348" s="518" t="s">
        <v>1476</v>
      </c>
    </row>
    <row r="349" spans="1:10" x14ac:dyDescent="0.25">
      <c r="A349" s="18" t="s">
        <v>35</v>
      </c>
      <c r="B349" s="518" t="s">
        <v>1487</v>
      </c>
      <c r="C349" s="518" t="s">
        <v>1</v>
      </c>
      <c r="D349" s="518" t="s">
        <v>2725</v>
      </c>
      <c r="E349" s="518" t="s">
        <v>1344</v>
      </c>
      <c r="F349" s="518" t="s">
        <v>1479</v>
      </c>
    </row>
    <row r="350" spans="1:10" x14ac:dyDescent="0.25">
      <c r="A350" s="18" t="s">
        <v>36</v>
      </c>
      <c r="B350" s="877" t="s">
        <v>3070</v>
      </c>
      <c r="C350" s="877" t="s">
        <v>21</v>
      </c>
      <c r="D350" s="877" t="s">
        <v>3071</v>
      </c>
      <c r="E350" s="873" t="s">
        <v>3045</v>
      </c>
      <c r="F350" s="877" t="s">
        <v>3072</v>
      </c>
      <c r="G350" s="1194"/>
      <c r="H350" s="1194"/>
      <c r="I350" s="1194"/>
    </row>
    <row r="351" spans="1:10" x14ac:dyDescent="0.25">
      <c r="A351" s="18" t="s">
        <v>37</v>
      </c>
      <c r="B351" s="877" t="s">
        <v>3073</v>
      </c>
      <c r="C351" s="877" t="s">
        <v>21</v>
      </c>
      <c r="D351" s="877" t="s">
        <v>3074</v>
      </c>
      <c r="E351" s="873" t="s">
        <v>3045</v>
      </c>
      <c r="F351" s="877" t="s">
        <v>3075</v>
      </c>
      <c r="G351" s="1194"/>
      <c r="H351" s="1194"/>
      <c r="I351" s="1194"/>
    </row>
    <row r="352" spans="1:10" x14ac:dyDescent="0.25">
      <c r="A352" s="470" t="s">
        <v>57</v>
      </c>
      <c r="B352" s="436"/>
      <c r="C352" s="436"/>
      <c r="D352" s="436"/>
      <c r="E352" s="437"/>
      <c r="F352" s="436"/>
    </row>
    <row r="353" spans="1:9" x14ac:dyDescent="0.25">
      <c r="A353" s="18" t="s">
        <v>39</v>
      </c>
      <c r="B353" s="860" t="s">
        <v>2118</v>
      </c>
      <c r="C353" s="860" t="s">
        <v>21</v>
      </c>
      <c r="D353" s="860" t="s">
        <v>2269</v>
      </c>
      <c r="E353" s="860" t="s">
        <v>2488</v>
      </c>
      <c r="F353" s="860" t="s">
        <v>3076</v>
      </c>
      <c r="G353" s="1194"/>
      <c r="H353" s="1194"/>
      <c r="I353" s="1194"/>
    </row>
    <row r="354" spans="1:9" x14ac:dyDescent="0.25">
      <c r="A354" s="18" t="s">
        <v>38</v>
      </c>
      <c r="B354" s="860" t="s">
        <v>2119</v>
      </c>
      <c r="C354" s="860" t="s">
        <v>21</v>
      </c>
      <c r="D354" s="860" t="s">
        <v>2270</v>
      </c>
      <c r="E354" s="860" t="s">
        <v>2488</v>
      </c>
      <c r="F354" s="860" t="s">
        <v>3077</v>
      </c>
      <c r="G354" s="1194"/>
      <c r="H354" s="1194"/>
      <c r="I354" s="1194"/>
    </row>
    <row r="355" spans="1:9" x14ac:dyDescent="0.25">
      <c r="A355" s="74" t="s">
        <v>40</v>
      </c>
      <c r="B355" s="1148" t="s">
        <v>2089</v>
      </c>
      <c r="C355" s="1148" t="s">
        <v>1990</v>
      </c>
      <c r="D355" s="5"/>
      <c r="E355" s="5"/>
      <c r="F355" s="5"/>
    </row>
    <row r="356" spans="1:9" x14ac:dyDescent="0.25">
      <c r="A356" s="74" t="s">
        <v>41</v>
      </c>
      <c r="B356" s="1148" t="s">
        <v>2089</v>
      </c>
      <c r="C356" s="1148" t="s">
        <v>1990</v>
      </c>
      <c r="D356" s="5"/>
      <c r="E356" s="5"/>
      <c r="F356" s="5"/>
    </row>
    <row r="357" spans="1:9" x14ac:dyDescent="0.25">
      <c r="A357" s="645" t="s">
        <v>2605</v>
      </c>
      <c r="B357" s="572"/>
      <c r="C357" s="14"/>
      <c r="D357" s="14"/>
      <c r="E357" s="14"/>
      <c r="F357" s="14"/>
    </row>
    <row r="358" spans="1:9" x14ac:dyDescent="0.25">
      <c r="A358" s="18" t="s">
        <v>34</v>
      </c>
      <c r="B358" s="1210" t="s">
        <v>3109</v>
      </c>
      <c r="C358" s="1210" t="s">
        <v>53</v>
      </c>
      <c r="D358" s="1210" t="s">
        <v>159</v>
      </c>
      <c r="E358" s="1210" t="s">
        <v>74</v>
      </c>
      <c r="F358" s="18" t="s">
        <v>160</v>
      </c>
    </row>
    <row r="359" spans="1:9" x14ac:dyDescent="0.25">
      <c r="A359" s="18" t="s">
        <v>35</v>
      </c>
      <c r="B359" s="1210" t="s">
        <v>3110</v>
      </c>
      <c r="C359" s="1210" t="s">
        <v>53</v>
      </c>
      <c r="D359" s="1210" t="s">
        <v>159</v>
      </c>
      <c r="E359" s="1210" t="s">
        <v>74</v>
      </c>
      <c r="F359" s="1210" t="s">
        <v>160</v>
      </c>
    </row>
    <row r="360" spans="1:9" ht="12.95" customHeight="1" x14ac:dyDescent="0.25">
      <c r="A360" s="18" t="s">
        <v>36</v>
      </c>
      <c r="B360" s="518" t="s">
        <v>1490</v>
      </c>
      <c r="C360" s="518" t="s">
        <v>1</v>
      </c>
      <c r="D360" s="518" t="s">
        <v>2726</v>
      </c>
      <c r="E360" s="518" t="s">
        <v>1327</v>
      </c>
      <c r="F360" s="518" t="s">
        <v>1482</v>
      </c>
    </row>
    <row r="361" spans="1:9" x14ac:dyDescent="0.25">
      <c r="A361" s="18" t="s">
        <v>37</v>
      </c>
      <c r="B361" s="518" t="s">
        <v>1493</v>
      </c>
      <c r="C361" s="518" t="s">
        <v>1</v>
      </c>
      <c r="D361" s="518" t="s">
        <v>2250</v>
      </c>
      <c r="E361" s="518" t="s">
        <v>1327</v>
      </c>
      <c r="F361" s="741" t="s">
        <v>2727</v>
      </c>
    </row>
    <row r="362" spans="1:9" x14ac:dyDescent="0.25">
      <c r="A362" s="470" t="s">
        <v>57</v>
      </c>
      <c r="B362" s="436"/>
      <c r="C362" s="436"/>
      <c r="D362" s="436"/>
      <c r="E362" s="437"/>
      <c r="F362" s="436"/>
    </row>
    <row r="363" spans="1:9" x14ac:dyDescent="0.25">
      <c r="A363" s="5" t="s">
        <v>39</v>
      </c>
      <c r="B363" s="988" t="s">
        <v>2923</v>
      </c>
      <c r="C363" s="988" t="s">
        <v>5</v>
      </c>
      <c r="D363" s="988" t="s">
        <v>1253</v>
      </c>
      <c r="E363" s="988" t="s">
        <v>1170</v>
      </c>
      <c r="F363" s="988" t="s">
        <v>1254</v>
      </c>
    </row>
    <row r="364" spans="1:9" x14ac:dyDescent="0.25">
      <c r="A364" s="5" t="s">
        <v>38</v>
      </c>
      <c r="B364" s="988" t="s">
        <v>2924</v>
      </c>
      <c r="C364" s="988" t="s">
        <v>5</v>
      </c>
      <c r="D364" s="988" t="s">
        <v>1256</v>
      </c>
      <c r="E364" s="988" t="s">
        <v>1170</v>
      </c>
      <c r="F364" s="988" t="s">
        <v>1257</v>
      </c>
    </row>
    <row r="365" spans="1:9" x14ac:dyDescent="0.25">
      <c r="A365" s="72" t="s">
        <v>40</v>
      </c>
      <c r="B365" s="72"/>
      <c r="C365" s="72" t="s">
        <v>1991</v>
      </c>
      <c r="D365" s="72"/>
      <c r="E365" s="75"/>
      <c r="F365" s="72"/>
    </row>
    <row r="366" spans="1:9" x14ac:dyDescent="0.25">
      <c r="A366" s="72" t="s">
        <v>41</v>
      </c>
      <c r="B366" s="72"/>
      <c r="C366" s="72" t="s">
        <v>1991</v>
      </c>
      <c r="D366" s="72"/>
      <c r="E366" s="75"/>
      <c r="F366" s="72"/>
    </row>
    <row r="367" spans="1:9" x14ac:dyDescent="0.25">
      <c r="A367" s="645" t="s">
        <v>2606</v>
      </c>
      <c r="B367" s="572"/>
      <c r="C367" s="14"/>
      <c r="D367" s="14"/>
      <c r="E367" s="14"/>
      <c r="F367" s="14"/>
    </row>
    <row r="368" spans="1:9" x14ac:dyDescent="0.25">
      <c r="A368" s="5" t="s">
        <v>34</v>
      </c>
      <c r="B368" s="987" t="s">
        <v>2262</v>
      </c>
      <c r="C368" s="987" t="s">
        <v>5</v>
      </c>
      <c r="D368" s="987" t="s">
        <v>1259</v>
      </c>
      <c r="E368" s="987" t="s">
        <v>1170</v>
      </c>
      <c r="F368" s="990" t="s">
        <v>1260</v>
      </c>
    </row>
    <row r="369" spans="1:15" x14ac:dyDescent="0.25">
      <c r="A369" s="5" t="s">
        <v>35</v>
      </c>
      <c r="B369" s="987" t="s">
        <v>2263</v>
      </c>
      <c r="C369" s="987" t="s">
        <v>5</v>
      </c>
      <c r="D369" s="987" t="s">
        <v>1262</v>
      </c>
      <c r="E369" s="987" t="s">
        <v>1170</v>
      </c>
      <c r="F369" s="990" t="s">
        <v>1263</v>
      </c>
    </row>
    <row r="370" spans="1:15" x14ac:dyDescent="0.25">
      <c r="A370" s="5" t="s">
        <v>36</v>
      </c>
      <c r="B370" s="840" t="s">
        <v>2110</v>
      </c>
      <c r="C370" s="840" t="s">
        <v>20</v>
      </c>
      <c r="D370" s="840" t="s">
        <v>356</v>
      </c>
      <c r="E370" s="840" t="s">
        <v>2172</v>
      </c>
      <c r="F370" s="840" t="s">
        <v>2856</v>
      </c>
    </row>
    <row r="371" spans="1:15" x14ac:dyDescent="0.25">
      <c r="A371" s="5" t="s">
        <v>37</v>
      </c>
      <c r="B371" s="840" t="s">
        <v>2111</v>
      </c>
      <c r="C371" s="840" t="s">
        <v>20</v>
      </c>
      <c r="D371" s="840" t="s">
        <v>359</v>
      </c>
      <c r="E371" s="840" t="s">
        <v>2172</v>
      </c>
      <c r="F371" s="840" t="s">
        <v>2856</v>
      </c>
    </row>
    <row r="372" spans="1:15" x14ac:dyDescent="0.25">
      <c r="A372" s="435" t="s">
        <v>57</v>
      </c>
      <c r="B372" s="436"/>
      <c r="C372" s="436"/>
      <c r="D372" s="436"/>
      <c r="E372" s="437"/>
      <c r="F372" s="436"/>
    </row>
    <row r="373" spans="1:15" x14ac:dyDescent="0.25">
      <c r="A373" s="5" t="s">
        <v>39</v>
      </c>
      <c r="B373" s="1028" t="s">
        <v>3140</v>
      </c>
      <c r="C373" s="1042" t="s">
        <v>3142</v>
      </c>
      <c r="D373" s="1292" t="s">
        <v>3144</v>
      </c>
      <c r="E373" s="1042" t="s">
        <v>3146</v>
      </c>
      <c r="F373" s="1042" t="s">
        <v>1265</v>
      </c>
      <c r="G373" s="696"/>
      <c r="H373" s="696"/>
      <c r="I373" s="696"/>
      <c r="J373" s="696"/>
      <c r="K373" s="696"/>
      <c r="L373" s="696"/>
      <c r="M373" s="696"/>
      <c r="N373" s="696"/>
      <c r="O373" s="696"/>
    </row>
    <row r="374" spans="1:15" x14ac:dyDescent="0.25">
      <c r="A374" s="5" t="s">
        <v>38</v>
      </c>
      <c r="B374" s="1046" t="s">
        <v>3141</v>
      </c>
      <c r="C374" s="1042" t="s">
        <v>3142</v>
      </c>
      <c r="D374" s="1293" t="s">
        <v>3145</v>
      </c>
      <c r="E374" s="1042" t="s">
        <v>3146</v>
      </c>
      <c r="F374" s="1047" t="s">
        <v>2346</v>
      </c>
      <c r="G374" s="696"/>
      <c r="H374" s="696"/>
      <c r="I374" s="696"/>
      <c r="J374" s="696"/>
      <c r="K374" s="696"/>
      <c r="L374" s="696"/>
      <c r="M374" s="696"/>
      <c r="N374" s="696"/>
      <c r="O374" s="696"/>
    </row>
    <row r="375" spans="1:15" x14ac:dyDescent="0.25">
      <c r="A375" s="72" t="s">
        <v>40</v>
      </c>
      <c r="B375" s="1028" t="s">
        <v>3140</v>
      </c>
      <c r="C375" s="1042" t="s">
        <v>3143</v>
      </c>
      <c r="D375" s="1282" t="s">
        <v>3144</v>
      </c>
      <c r="E375" s="1042" t="s">
        <v>3146</v>
      </c>
      <c r="F375" s="1028" t="s">
        <v>1265</v>
      </c>
    </row>
    <row r="376" spans="1:15" x14ac:dyDescent="0.25">
      <c r="A376" s="72" t="s">
        <v>41</v>
      </c>
      <c r="B376" s="1046" t="s">
        <v>3141</v>
      </c>
      <c r="C376" s="1042" t="s">
        <v>3143</v>
      </c>
      <c r="D376" s="1282" t="s">
        <v>3145</v>
      </c>
      <c r="E376" s="1042" t="s">
        <v>3146</v>
      </c>
      <c r="F376" s="1028" t="s">
        <v>2346</v>
      </c>
    </row>
    <row r="377" spans="1:15" x14ac:dyDescent="0.25">
      <c r="A377" s="645" t="s">
        <v>2607</v>
      </c>
      <c r="B377" s="572"/>
      <c r="C377" s="14"/>
      <c r="D377" s="14"/>
      <c r="E377" s="14"/>
      <c r="F377" s="14"/>
    </row>
    <row r="378" spans="1:15" s="3" customFormat="1" x14ac:dyDescent="0.25">
      <c r="A378" s="70" t="s">
        <v>34</v>
      </c>
      <c r="B378" s="848" t="s">
        <v>2014</v>
      </c>
      <c r="C378" s="849" t="s">
        <v>1896</v>
      </c>
      <c r="D378" s="850"/>
      <c r="E378" s="851" t="s">
        <v>1327</v>
      </c>
      <c r="F378" s="16"/>
    </row>
    <row r="379" spans="1:15" s="3" customFormat="1" x14ac:dyDescent="0.25">
      <c r="A379" s="70" t="s">
        <v>35</v>
      </c>
      <c r="B379" s="848" t="s">
        <v>2014</v>
      </c>
      <c r="C379" s="849" t="s">
        <v>1896</v>
      </c>
      <c r="D379" s="850"/>
      <c r="E379" s="851" t="s">
        <v>1327</v>
      </c>
      <c r="F379" s="16"/>
    </row>
    <row r="380" spans="1:15" s="3" customFormat="1" x14ac:dyDescent="0.25">
      <c r="A380" s="70" t="s">
        <v>36</v>
      </c>
      <c r="B380" s="849" t="s">
        <v>2013</v>
      </c>
      <c r="C380" s="849" t="s">
        <v>1898</v>
      </c>
      <c r="D380" s="850"/>
      <c r="E380" s="852" t="s">
        <v>1899</v>
      </c>
      <c r="F380" s="587"/>
    </row>
    <row r="381" spans="1:15" s="3" customFormat="1" x14ac:dyDescent="0.25">
      <c r="A381" s="70" t="s">
        <v>37</v>
      </c>
      <c r="B381" s="849" t="s">
        <v>2013</v>
      </c>
      <c r="C381" s="849" t="s">
        <v>1898</v>
      </c>
      <c r="D381" s="850"/>
      <c r="E381" s="852" t="s">
        <v>1899</v>
      </c>
      <c r="F381" s="587"/>
    </row>
    <row r="382" spans="1:15" ht="15.6" customHeight="1" x14ac:dyDescent="0.25">
      <c r="A382" s="435" t="s">
        <v>57</v>
      </c>
      <c r="B382" s="436"/>
      <c r="C382" s="436"/>
      <c r="D382" s="436"/>
      <c r="E382" s="437"/>
      <c r="F382" s="436"/>
    </row>
    <row r="383" spans="1:15" ht="15.6" customHeight="1" x14ac:dyDescent="0.25">
      <c r="A383" s="5" t="s">
        <v>39</v>
      </c>
      <c r="B383" s="718" t="s">
        <v>2835</v>
      </c>
      <c r="C383" s="718" t="s">
        <v>2799</v>
      </c>
      <c r="D383" s="1023" t="s">
        <v>2833</v>
      </c>
      <c r="E383" s="718" t="s">
        <v>2801</v>
      </c>
      <c r="F383" s="718" t="s">
        <v>2837</v>
      </c>
    </row>
    <row r="384" spans="1:15" ht="15.6" customHeight="1" x14ac:dyDescent="0.25">
      <c r="A384" s="5" t="s">
        <v>38</v>
      </c>
      <c r="B384" s="718" t="s">
        <v>2836</v>
      </c>
      <c r="C384" s="718" t="s">
        <v>2799</v>
      </c>
      <c r="D384" s="1023" t="s">
        <v>2834</v>
      </c>
      <c r="E384" s="718" t="s">
        <v>2801</v>
      </c>
      <c r="F384" s="718" t="s">
        <v>2838</v>
      </c>
    </row>
    <row r="385" spans="1:6" ht="15.6" customHeight="1" x14ac:dyDescent="0.25">
      <c r="A385" s="72" t="s">
        <v>40</v>
      </c>
      <c r="B385" s="718" t="s">
        <v>2835</v>
      </c>
      <c r="C385" s="718" t="s">
        <v>2800</v>
      </c>
      <c r="D385" s="1023" t="s">
        <v>2833</v>
      </c>
      <c r="E385" s="718" t="s">
        <v>2801</v>
      </c>
      <c r="F385" s="718" t="s">
        <v>2837</v>
      </c>
    </row>
    <row r="386" spans="1:6" ht="15.6" customHeight="1" x14ac:dyDescent="0.25">
      <c r="A386" s="72" t="s">
        <v>41</v>
      </c>
      <c r="B386" s="718" t="s">
        <v>2836</v>
      </c>
      <c r="C386" s="718" t="s">
        <v>2800</v>
      </c>
      <c r="D386" s="1023" t="s">
        <v>2834</v>
      </c>
      <c r="E386" s="718" t="s">
        <v>2801</v>
      </c>
      <c r="F386" s="718" t="s">
        <v>2838</v>
      </c>
    </row>
    <row r="387" spans="1:6" x14ac:dyDescent="0.25">
      <c r="A387" s="645" t="s">
        <v>2608</v>
      </c>
      <c r="B387" s="572"/>
      <c r="C387" s="14"/>
      <c r="D387" s="14"/>
      <c r="E387" s="14"/>
      <c r="F387" s="14"/>
    </row>
    <row r="388" spans="1:6" ht="21.6" customHeight="1" x14ac:dyDescent="0.25">
      <c r="A388" s="5" t="s">
        <v>34</v>
      </c>
      <c r="B388" s="1269"/>
      <c r="C388" s="1269" t="s">
        <v>1991</v>
      </c>
      <c r="D388" s="1269"/>
      <c r="E388" s="673"/>
      <c r="F388" s="1052"/>
    </row>
    <row r="389" spans="1:6" ht="20.100000000000001" customHeight="1" x14ac:dyDescent="0.25">
      <c r="A389" s="5" t="s">
        <v>35</v>
      </c>
      <c r="B389" s="1269"/>
      <c r="C389" s="1269" t="s">
        <v>1991</v>
      </c>
      <c r="D389" s="1269"/>
      <c r="E389" s="673"/>
      <c r="F389" s="1052"/>
    </row>
    <row r="390" spans="1:6" x14ac:dyDescent="0.25">
      <c r="A390" s="5" t="s">
        <v>36</v>
      </c>
      <c r="B390" s="1213" t="s">
        <v>3112</v>
      </c>
      <c r="C390" s="1207" t="s">
        <v>53</v>
      </c>
      <c r="D390" s="1213" t="s">
        <v>3111</v>
      </c>
      <c r="E390" s="1213" t="s">
        <v>74</v>
      </c>
      <c r="F390" s="1296" t="s">
        <v>164</v>
      </c>
    </row>
    <row r="391" spans="1:6" x14ac:dyDescent="0.25">
      <c r="A391" s="5" t="s">
        <v>37</v>
      </c>
      <c r="B391" s="1213" t="s">
        <v>3113</v>
      </c>
      <c r="C391" s="1207" t="s">
        <v>53</v>
      </c>
      <c r="D391" s="1213" t="s">
        <v>3111</v>
      </c>
      <c r="E391" s="1213" t="s">
        <v>74</v>
      </c>
      <c r="F391" s="1213" t="s">
        <v>164</v>
      </c>
    </row>
    <row r="392" spans="1:6" ht="12.95" customHeight="1" x14ac:dyDescent="0.25">
      <c r="A392" s="435" t="s">
        <v>57</v>
      </c>
      <c r="B392" s="436"/>
      <c r="C392" s="436"/>
      <c r="D392" s="436"/>
      <c r="E392" s="437"/>
      <c r="F392" s="436"/>
    </row>
    <row r="393" spans="1:6" s="650" customFormat="1" x14ac:dyDescent="0.25">
      <c r="A393" s="18" t="s">
        <v>39</v>
      </c>
      <c r="B393" s="1148" t="s">
        <v>2090</v>
      </c>
      <c r="C393" s="1147" t="s">
        <v>1988</v>
      </c>
      <c r="D393" s="21"/>
      <c r="E393" s="562"/>
      <c r="F393" s="81"/>
    </row>
    <row r="394" spans="1:6" s="650" customFormat="1" x14ac:dyDescent="0.25">
      <c r="A394" s="18" t="s">
        <v>38</v>
      </c>
      <c r="B394" s="1148" t="s">
        <v>2090</v>
      </c>
      <c r="C394" s="1147" t="s">
        <v>1988</v>
      </c>
      <c r="D394" s="21"/>
      <c r="E394" s="562"/>
      <c r="F394" s="81"/>
    </row>
    <row r="395" spans="1:6" x14ac:dyDescent="0.25">
      <c r="A395" s="72" t="s">
        <v>40</v>
      </c>
      <c r="B395" s="1148" t="s">
        <v>2091</v>
      </c>
      <c r="C395" s="1148" t="s">
        <v>1986</v>
      </c>
      <c r="D395" s="32"/>
      <c r="E395" s="38"/>
      <c r="F395" s="5"/>
    </row>
    <row r="396" spans="1:6" x14ac:dyDescent="0.25">
      <c r="A396" s="72" t="s">
        <v>41</v>
      </c>
      <c r="B396" s="1148" t="s">
        <v>2091</v>
      </c>
      <c r="C396" s="1148" t="s">
        <v>1986</v>
      </c>
      <c r="D396" s="32"/>
      <c r="E396" s="38"/>
      <c r="F396" s="5"/>
    </row>
    <row r="397" spans="1:6" x14ac:dyDescent="0.25">
      <c r="A397" s="59" t="s">
        <v>24</v>
      </c>
      <c r="B397" s="59"/>
      <c r="C397" s="59"/>
      <c r="D397" s="59"/>
      <c r="E397" s="59"/>
      <c r="F397" s="59"/>
    </row>
    <row r="398" spans="1:6" x14ac:dyDescent="0.25">
      <c r="A398" s="11" t="s">
        <v>3</v>
      </c>
      <c r="B398" s="11" t="s">
        <v>6</v>
      </c>
      <c r="C398" s="11" t="s">
        <v>7</v>
      </c>
      <c r="D398" s="11" t="s">
        <v>8</v>
      </c>
      <c r="E398" s="12" t="s">
        <v>4</v>
      </c>
      <c r="F398" s="11" t="s">
        <v>11</v>
      </c>
    </row>
    <row r="399" spans="1:6" x14ac:dyDescent="0.25">
      <c r="A399" s="645" t="s">
        <v>2609</v>
      </c>
      <c r="B399" s="645"/>
      <c r="C399" s="572"/>
      <c r="D399" s="14"/>
      <c r="E399" s="14"/>
      <c r="F399" s="14"/>
    </row>
    <row r="400" spans="1:6" x14ac:dyDescent="0.25">
      <c r="A400" s="5" t="s">
        <v>34</v>
      </c>
      <c r="B400" s="721" t="s">
        <v>2728</v>
      </c>
      <c r="C400" s="721" t="s">
        <v>1</v>
      </c>
      <c r="D400" s="721" t="s">
        <v>2729</v>
      </c>
      <c r="E400" s="721" t="s">
        <v>1350</v>
      </c>
      <c r="F400" s="721" t="s">
        <v>2730</v>
      </c>
    </row>
    <row r="401" spans="1:10" x14ac:dyDescent="0.25">
      <c r="A401" s="5" t="s">
        <v>35</v>
      </c>
      <c r="B401" s="721" t="s">
        <v>2731</v>
      </c>
      <c r="C401" s="721" t="s">
        <v>1</v>
      </c>
      <c r="D401" s="721" t="s">
        <v>1491</v>
      </c>
      <c r="E401" s="721" t="s">
        <v>1350</v>
      </c>
      <c r="F401" s="721" t="s">
        <v>2732</v>
      </c>
    </row>
    <row r="402" spans="1:10" x14ac:dyDescent="0.25">
      <c r="A402" s="5" t="s">
        <v>36</v>
      </c>
      <c r="B402" s="1213" t="s">
        <v>3115</v>
      </c>
      <c r="C402" s="1213" t="s">
        <v>53</v>
      </c>
      <c r="D402" s="1213" t="s">
        <v>3114</v>
      </c>
      <c r="E402" s="1213" t="s">
        <v>74</v>
      </c>
      <c r="F402" s="1213" t="s">
        <v>164</v>
      </c>
    </row>
    <row r="403" spans="1:10" x14ac:dyDescent="0.25">
      <c r="A403" s="5" t="s">
        <v>37</v>
      </c>
      <c r="B403" s="1213" t="s">
        <v>3116</v>
      </c>
      <c r="C403" s="1213" t="s">
        <v>53</v>
      </c>
      <c r="D403" s="1213" t="s">
        <v>3114</v>
      </c>
      <c r="E403" s="1213" t="s">
        <v>74</v>
      </c>
      <c r="F403" s="1213" t="s">
        <v>164</v>
      </c>
    </row>
    <row r="404" spans="1:10" x14ac:dyDescent="0.25">
      <c r="A404" s="435" t="s">
        <v>57</v>
      </c>
      <c r="B404" s="436"/>
      <c r="C404" s="436"/>
      <c r="D404" s="436"/>
      <c r="E404" s="437"/>
      <c r="F404" s="436"/>
    </row>
    <row r="405" spans="1:10" ht="17.45" customHeight="1" x14ac:dyDescent="0.25">
      <c r="A405" s="5" t="s">
        <v>39</v>
      </c>
      <c r="B405" s="97"/>
      <c r="C405" s="72" t="s">
        <v>1991</v>
      </c>
      <c r="D405" s="100"/>
      <c r="E405" s="99"/>
      <c r="F405" s="100"/>
    </row>
    <row r="406" spans="1:10" ht="20.45" customHeight="1" x14ac:dyDescent="0.25">
      <c r="A406" s="5" t="s">
        <v>38</v>
      </c>
      <c r="B406" s="97"/>
      <c r="C406" s="72" t="s">
        <v>1991</v>
      </c>
      <c r="D406" s="153"/>
      <c r="E406" s="99"/>
      <c r="F406" s="100"/>
    </row>
    <row r="407" spans="1:10" x14ac:dyDescent="0.25">
      <c r="A407" s="72" t="s">
        <v>40</v>
      </c>
      <c r="B407" s="1148" t="s">
        <v>2089</v>
      </c>
      <c r="C407" s="1148" t="s">
        <v>1990</v>
      </c>
      <c r="D407" s="5"/>
      <c r="E407" s="5"/>
      <c r="F407" s="5"/>
    </row>
    <row r="408" spans="1:10" x14ac:dyDescent="0.25">
      <c r="A408" s="72" t="s">
        <v>41</v>
      </c>
      <c r="B408" s="1148" t="s">
        <v>2089</v>
      </c>
      <c r="C408" s="1148" t="s">
        <v>1990</v>
      </c>
      <c r="D408" s="5"/>
      <c r="E408" s="5"/>
      <c r="F408" s="5"/>
    </row>
    <row r="409" spans="1:10" x14ac:dyDescent="0.25">
      <c r="A409" s="645" t="s">
        <v>2610</v>
      </c>
      <c r="B409" s="572"/>
      <c r="C409" s="14"/>
      <c r="D409" s="14"/>
      <c r="E409" s="14"/>
      <c r="F409" s="14"/>
    </row>
    <row r="410" spans="1:10" ht="19.5" customHeight="1" x14ac:dyDescent="0.25">
      <c r="A410" s="5" t="s">
        <v>34</v>
      </c>
      <c r="B410" s="74"/>
      <c r="C410" s="67" t="s">
        <v>1991</v>
      </c>
      <c r="D410" s="74"/>
      <c r="E410" s="74"/>
      <c r="F410" s="74"/>
    </row>
    <row r="411" spans="1:10" ht="17.45" customHeight="1" x14ac:dyDescent="0.25">
      <c r="A411" s="5" t="s">
        <v>35</v>
      </c>
      <c r="B411" s="988" t="s">
        <v>2264</v>
      </c>
      <c r="C411" s="991" t="s">
        <v>5</v>
      </c>
      <c r="D411" s="988" t="s">
        <v>1269</v>
      </c>
      <c r="E411" s="991" t="s">
        <v>1170</v>
      </c>
      <c r="F411" s="988" t="s">
        <v>2925</v>
      </c>
    </row>
    <row r="412" spans="1:10" ht="25.5" customHeight="1" x14ac:dyDescent="0.25">
      <c r="A412" s="5" t="s">
        <v>36</v>
      </c>
      <c r="B412" s="721" t="s">
        <v>2733</v>
      </c>
      <c r="C412" s="726" t="s">
        <v>1</v>
      </c>
      <c r="D412" s="742" t="s">
        <v>2734</v>
      </c>
      <c r="E412" s="721" t="s">
        <v>1344</v>
      </c>
      <c r="F412" s="742" t="s">
        <v>2735</v>
      </c>
    </row>
    <row r="413" spans="1:10" ht="25.5" customHeight="1" x14ac:dyDescent="0.25">
      <c r="A413" s="5" t="s">
        <v>37</v>
      </c>
      <c r="B413" s="721" t="s">
        <v>2736</v>
      </c>
      <c r="C413" s="726" t="s">
        <v>1</v>
      </c>
      <c r="D413" s="742" t="s">
        <v>1496</v>
      </c>
      <c r="E413" s="721" t="s">
        <v>1344</v>
      </c>
      <c r="F413" s="742" t="s">
        <v>1497</v>
      </c>
    </row>
    <row r="414" spans="1:10" x14ac:dyDescent="0.25">
      <c r="A414" s="435" t="s">
        <v>57</v>
      </c>
      <c r="B414" s="436"/>
      <c r="C414" s="436"/>
      <c r="D414" s="436"/>
      <c r="E414" s="437"/>
      <c r="F414" s="436"/>
    </row>
    <row r="415" spans="1:10" x14ac:dyDescent="0.25">
      <c r="A415" s="18" t="s">
        <v>39</v>
      </c>
      <c r="B415" s="1198" t="s">
        <v>3078</v>
      </c>
      <c r="C415" s="873" t="s">
        <v>21</v>
      </c>
      <c r="D415" s="1199" t="s">
        <v>3079</v>
      </c>
      <c r="E415" s="1200" t="s">
        <v>2488</v>
      </c>
      <c r="F415" s="1199" t="s">
        <v>3080</v>
      </c>
      <c r="G415" s="1194"/>
      <c r="H415" s="1194"/>
      <c r="I415" s="1194"/>
      <c r="J415" s="1194"/>
    </row>
    <row r="416" spans="1:10" x14ac:dyDescent="0.25">
      <c r="A416" s="18" t="s">
        <v>38</v>
      </c>
      <c r="B416" s="1198" t="s">
        <v>2120</v>
      </c>
      <c r="C416" s="873" t="s">
        <v>21</v>
      </c>
      <c r="D416" s="1201" t="s">
        <v>2273</v>
      </c>
      <c r="E416" s="1200" t="s">
        <v>2487</v>
      </c>
      <c r="F416" s="1199" t="s">
        <v>3081</v>
      </c>
      <c r="G416" s="1194"/>
      <c r="H416" s="1194"/>
      <c r="I416" s="1194"/>
      <c r="J416" s="1194"/>
    </row>
    <row r="417" spans="1:10" s="650" customFormat="1" x14ac:dyDescent="0.25">
      <c r="A417" s="74" t="s">
        <v>40</v>
      </c>
      <c r="B417" s="1202" t="s">
        <v>2121</v>
      </c>
      <c r="C417" s="873" t="s">
        <v>21</v>
      </c>
      <c r="D417" s="1202" t="s">
        <v>2272</v>
      </c>
      <c r="E417" s="1202" t="s">
        <v>2487</v>
      </c>
      <c r="F417" s="1202" t="s">
        <v>3082</v>
      </c>
      <c r="G417" s="1197"/>
      <c r="H417" s="1197"/>
      <c r="I417" s="1197"/>
      <c r="J417" s="1197"/>
    </row>
    <row r="418" spans="1:10" s="650" customFormat="1" x14ac:dyDescent="0.25">
      <c r="A418" s="74" t="s">
        <v>41</v>
      </c>
      <c r="B418" s="1202" t="s">
        <v>2122</v>
      </c>
      <c r="C418" s="873" t="s">
        <v>21</v>
      </c>
      <c r="D418" s="1202" t="s">
        <v>2271</v>
      </c>
      <c r="E418" s="1202" t="s">
        <v>2487</v>
      </c>
      <c r="F418" s="1202" t="s">
        <v>3083</v>
      </c>
      <c r="G418" s="1197"/>
      <c r="H418" s="1197"/>
      <c r="I418" s="1197"/>
      <c r="J418" s="1197"/>
    </row>
    <row r="419" spans="1:10" x14ac:dyDescent="0.25">
      <c r="A419" s="645" t="s">
        <v>2611</v>
      </c>
      <c r="B419" s="572"/>
      <c r="C419" s="14"/>
      <c r="D419" s="14"/>
      <c r="E419" s="14"/>
      <c r="F419" s="14"/>
    </row>
    <row r="420" spans="1:10" ht="20.45" customHeight="1" x14ac:dyDescent="0.25">
      <c r="A420" s="5" t="s">
        <v>34</v>
      </c>
      <c r="B420" s="74"/>
      <c r="C420" s="67" t="s">
        <v>1991</v>
      </c>
      <c r="D420" s="74"/>
      <c r="E420" s="74"/>
      <c r="F420" s="74"/>
    </row>
    <row r="421" spans="1:10" ht="21.6" customHeight="1" x14ac:dyDescent="0.25">
      <c r="A421" s="5" t="s">
        <v>35</v>
      </c>
      <c r="B421" s="74"/>
      <c r="C421" s="67" t="s">
        <v>1991</v>
      </c>
      <c r="D421" s="74"/>
      <c r="E421" s="67"/>
      <c r="F421" s="74"/>
    </row>
    <row r="422" spans="1:10" ht="25.5" customHeight="1" x14ac:dyDescent="0.25">
      <c r="A422" s="5" t="s">
        <v>36</v>
      </c>
      <c r="B422" s="74"/>
      <c r="C422" s="67" t="s">
        <v>1991</v>
      </c>
      <c r="D422" s="24"/>
      <c r="E422" s="74"/>
      <c r="F422" s="24"/>
    </row>
    <row r="423" spans="1:10" ht="25.5" customHeight="1" x14ac:dyDescent="0.25">
      <c r="A423" s="5" t="s">
        <v>37</v>
      </c>
      <c r="B423" s="74"/>
      <c r="C423" s="67" t="s">
        <v>1991</v>
      </c>
      <c r="D423" s="24"/>
      <c r="E423" s="74"/>
      <c r="F423" s="24"/>
    </row>
    <row r="424" spans="1:10" x14ac:dyDescent="0.25">
      <c r="A424" s="470" t="s">
        <v>57</v>
      </c>
      <c r="B424" s="436"/>
      <c r="C424" s="552"/>
      <c r="D424" s="436"/>
      <c r="E424" s="437"/>
      <c r="F424" s="436"/>
    </row>
    <row r="425" spans="1:10" ht="21.95" customHeight="1" x14ac:dyDescent="0.25">
      <c r="A425" s="18" t="s">
        <v>39</v>
      </c>
      <c r="B425" s="16"/>
      <c r="C425" s="67" t="s">
        <v>1991</v>
      </c>
      <c r="D425" s="23"/>
      <c r="E425" s="713"/>
      <c r="F425" s="23"/>
    </row>
    <row r="426" spans="1:10" s="650" customFormat="1" ht="27.95" customHeight="1" x14ac:dyDescent="0.25">
      <c r="A426" s="18" t="s">
        <v>38</v>
      </c>
      <c r="B426" s="72"/>
      <c r="C426" s="67" t="s">
        <v>1991</v>
      </c>
      <c r="D426" s="72"/>
      <c r="E426" s="72"/>
      <c r="F426" s="67"/>
    </row>
    <row r="427" spans="1:10" x14ac:dyDescent="0.25">
      <c r="A427" s="74" t="s">
        <v>40</v>
      </c>
      <c r="B427" s="1148" t="s">
        <v>2090</v>
      </c>
      <c r="C427" s="1148" t="s">
        <v>1988</v>
      </c>
      <c r="D427" s="5"/>
      <c r="E427" s="5"/>
      <c r="F427" s="5"/>
    </row>
    <row r="428" spans="1:10" x14ac:dyDescent="0.25">
      <c r="A428" s="74" t="s">
        <v>41</v>
      </c>
      <c r="B428" s="1148" t="s">
        <v>2090</v>
      </c>
      <c r="C428" s="1148" t="s">
        <v>1988</v>
      </c>
      <c r="D428" s="5"/>
      <c r="E428" s="5"/>
      <c r="F428" s="5"/>
    </row>
    <row r="429" spans="1:10" x14ac:dyDescent="0.25">
      <c r="A429" s="645" t="s">
        <v>2612</v>
      </c>
      <c r="B429" s="572"/>
      <c r="C429" s="14"/>
      <c r="D429" s="14"/>
      <c r="E429" s="14"/>
      <c r="F429" s="14"/>
    </row>
    <row r="430" spans="1:10" s="3" customFormat="1" x14ac:dyDescent="0.25">
      <c r="A430" s="70" t="s">
        <v>34</v>
      </c>
      <c r="B430" s="848" t="s">
        <v>2014</v>
      </c>
      <c r="C430" s="849" t="s">
        <v>1896</v>
      </c>
      <c r="D430" s="850"/>
      <c r="E430" s="851" t="s">
        <v>1327</v>
      </c>
      <c r="F430" s="16"/>
    </row>
    <row r="431" spans="1:10" s="3" customFormat="1" x14ac:dyDescent="0.25">
      <c r="A431" s="70" t="s">
        <v>35</v>
      </c>
      <c r="B431" s="848" t="s">
        <v>2014</v>
      </c>
      <c r="C431" s="849" t="s">
        <v>1896</v>
      </c>
      <c r="D431" s="850"/>
      <c r="E431" s="851" t="s">
        <v>1327</v>
      </c>
      <c r="F431" s="16"/>
    </row>
    <row r="432" spans="1:10" s="3" customFormat="1" x14ac:dyDescent="0.25">
      <c r="A432" s="70" t="s">
        <v>36</v>
      </c>
      <c r="B432" s="849" t="s">
        <v>2013</v>
      </c>
      <c r="C432" s="849" t="s">
        <v>1898</v>
      </c>
      <c r="D432" s="850"/>
      <c r="E432" s="852" t="s">
        <v>1899</v>
      </c>
      <c r="F432" s="587"/>
    </row>
    <row r="433" spans="1:6" s="3" customFormat="1" x14ac:dyDescent="0.25">
      <c r="A433" s="70" t="s">
        <v>37</v>
      </c>
      <c r="B433" s="849" t="s">
        <v>2013</v>
      </c>
      <c r="C433" s="849" t="s">
        <v>1898</v>
      </c>
      <c r="D433" s="850"/>
      <c r="E433" s="852" t="s">
        <v>1899</v>
      </c>
      <c r="F433" s="587"/>
    </row>
    <row r="434" spans="1:6" ht="15.6" customHeight="1" x14ac:dyDescent="0.25">
      <c r="A434" s="470" t="s">
        <v>57</v>
      </c>
      <c r="B434" s="554"/>
      <c r="C434" s="554"/>
      <c r="D434" s="436"/>
      <c r="E434" s="437"/>
      <c r="F434" s="436"/>
    </row>
    <row r="435" spans="1:6" ht="15.6" customHeight="1" x14ac:dyDescent="0.25">
      <c r="A435" s="18" t="s">
        <v>39</v>
      </c>
      <c r="B435" s="746" t="s">
        <v>2839</v>
      </c>
      <c r="C435" s="748" t="s">
        <v>2799</v>
      </c>
      <c r="D435" s="722" t="s">
        <v>2841</v>
      </c>
      <c r="E435" s="722" t="s">
        <v>2801</v>
      </c>
      <c r="F435" s="718" t="s">
        <v>2843</v>
      </c>
    </row>
    <row r="436" spans="1:6" ht="15.6" customHeight="1" x14ac:dyDescent="0.25">
      <c r="A436" s="5" t="s">
        <v>38</v>
      </c>
      <c r="B436" s="747" t="s">
        <v>2840</v>
      </c>
      <c r="C436" s="747" t="s">
        <v>2799</v>
      </c>
      <c r="D436" s="722" t="s">
        <v>2842</v>
      </c>
      <c r="E436" s="722" t="s">
        <v>2801</v>
      </c>
      <c r="F436" s="718" t="s">
        <v>2844</v>
      </c>
    </row>
    <row r="437" spans="1:6" ht="15.6" customHeight="1" x14ac:dyDescent="0.25">
      <c r="A437" s="72" t="s">
        <v>40</v>
      </c>
      <c r="B437" s="746" t="s">
        <v>2839</v>
      </c>
      <c r="C437" s="748" t="s">
        <v>2800</v>
      </c>
      <c r="D437" s="722" t="s">
        <v>2841</v>
      </c>
      <c r="E437" s="722" t="s">
        <v>2801</v>
      </c>
      <c r="F437" s="718" t="s">
        <v>2843</v>
      </c>
    </row>
    <row r="438" spans="1:6" ht="15.6" customHeight="1" x14ac:dyDescent="0.25">
      <c r="A438" s="72" t="s">
        <v>41</v>
      </c>
      <c r="B438" s="746" t="s">
        <v>2840</v>
      </c>
      <c r="C438" s="748" t="s">
        <v>2800</v>
      </c>
      <c r="D438" s="722" t="s">
        <v>2842</v>
      </c>
      <c r="E438" s="722" t="s">
        <v>2801</v>
      </c>
      <c r="F438" s="718" t="s">
        <v>2844</v>
      </c>
    </row>
    <row r="439" spans="1:6" x14ac:dyDescent="0.25">
      <c r="A439" s="645" t="s">
        <v>2613</v>
      </c>
      <c r="B439" s="14"/>
      <c r="C439" s="14"/>
      <c r="D439" s="14"/>
      <c r="E439" s="14"/>
      <c r="F439" s="14"/>
    </row>
    <row r="440" spans="1:6" x14ac:dyDescent="0.25">
      <c r="A440" s="5" t="s">
        <v>34</v>
      </c>
      <c r="B440" s="74"/>
      <c r="C440" s="74" t="s">
        <v>1991</v>
      </c>
      <c r="D440" s="74"/>
      <c r="E440" s="74"/>
      <c r="F440" s="74"/>
    </row>
    <row r="441" spans="1:6" x14ac:dyDescent="0.25">
      <c r="A441" s="5" t="s">
        <v>35</v>
      </c>
      <c r="B441" s="555"/>
      <c r="C441" s="74" t="s">
        <v>1991</v>
      </c>
      <c r="D441" s="5"/>
      <c r="E441" s="5"/>
      <c r="F441" s="5"/>
    </row>
    <row r="442" spans="1:6" x14ac:dyDescent="0.25">
      <c r="A442" s="5" t="s">
        <v>36</v>
      </c>
      <c r="B442" s="555"/>
      <c r="C442" s="74" t="s">
        <v>1991</v>
      </c>
      <c r="D442" s="5"/>
      <c r="E442" s="5"/>
      <c r="F442" s="5"/>
    </row>
    <row r="443" spans="1:6" x14ac:dyDescent="0.25">
      <c r="A443" s="5" t="s">
        <v>37</v>
      </c>
      <c r="B443" s="555"/>
      <c r="C443" s="74" t="s">
        <v>1991</v>
      </c>
      <c r="D443" s="5"/>
      <c r="E443" s="5"/>
      <c r="F443" s="5"/>
    </row>
    <row r="444" spans="1:6" ht="21" customHeight="1" x14ac:dyDescent="0.25">
      <c r="A444" s="435" t="s">
        <v>57</v>
      </c>
      <c r="B444" s="601"/>
      <c r="C444" s="437"/>
      <c r="D444" s="436"/>
      <c r="E444" s="437"/>
      <c r="F444" s="436"/>
    </row>
    <row r="445" spans="1:6" ht="15.6" customHeight="1" x14ac:dyDescent="0.25">
      <c r="A445" s="5" t="s">
        <v>39</v>
      </c>
      <c r="B445" s="72"/>
      <c r="C445" s="74" t="s">
        <v>1991</v>
      </c>
      <c r="D445" s="21"/>
      <c r="E445" s="562"/>
      <c r="F445" s="5"/>
    </row>
    <row r="446" spans="1:6" ht="15.6" customHeight="1" x14ac:dyDescent="0.25">
      <c r="A446" s="5" t="s">
        <v>38</v>
      </c>
      <c r="B446" s="72"/>
      <c r="C446" s="74" t="s">
        <v>1991</v>
      </c>
      <c r="D446" s="21"/>
      <c r="E446" s="562"/>
      <c r="F446" s="5"/>
    </row>
    <row r="447" spans="1:6" ht="15.6" customHeight="1" x14ac:dyDescent="0.25">
      <c r="A447" s="72" t="s">
        <v>40</v>
      </c>
      <c r="B447" s="1177" t="s">
        <v>2091</v>
      </c>
      <c r="C447" s="1147" t="s">
        <v>1986</v>
      </c>
      <c r="D447" s="511"/>
      <c r="E447" s="698"/>
      <c r="F447" s="5"/>
    </row>
    <row r="448" spans="1:6" ht="15.6" customHeight="1" x14ac:dyDescent="0.25">
      <c r="A448" s="72" t="s">
        <v>41</v>
      </c>
      <c r="B448" s="1178" t="s">
        <v>2091</v>
      </c>
      <c r="C448" s="1147" t="s">
        <v>1986</v>
      </c>
      <c r="D448" s="701"/>
      <c r="E448" s="702"/>
      <c r="F448" s="5"/>
    </row>
    <row r="449" spans="1:6" x14ac:dyDescent="0.25">
      <c r="A449" s="59" t="s">
        <v>25</v>
      </c>
      <c r="B449" s="59"/>
      <c r="C449" s="59"/>
      <c r="D449" s="59"/>
      <c r="E449" s="59"/>
      <c r="F449" s="59"/>
    </row>
    <row r="450" spans="1:6" x14ac:dyDescent="0.25">
      <c r="A450" s="11" t="s">
        <v>3</v>
      </c>
      <c r="B450" s="11" t="s">
        <v>6</v>
      </c>
      <c r="C450" s="11" t="s">
        <v>7</v>
      </c>
      <c r="D450" s="11" t="s">
        <v>8</v>
      </c>
      <c r="E450" s="12" t="s">
        <v>4</v>
      </c>
      <c r="F450" s="11" t="s">
        <v>11</v>
      </c>
    </row>
    <row r="451" spans="1:6" x14ac:dyDescent="0.25">
      <c r="A451" s="645" t="s">
        <v>2614</v>
      </c>
      <c r="B451" s="645"/>
      <c r="C451" s="572"/>
      <c r="D451" s="14"/>
      <c r="E451" s="14"/>
      <c r="F451" s="14"/>
    </row>
    <row r="452" spans="1:6" x14ac:dyDescent="0.25">
      <c r="A452" s="5" t="s">
        <v>34</v>
      </c>
      <c r="B452" s="718" t="s">
        <v>2130</v>
      </c>
      <c r="C452" s="718" t="s">
        <v>1338</v>
      </c>
      <c r="D452" s="718" t="s">
        <v>2485</v>
      </c>
      <c r="E452" s="718" t="s">
        <v>1340</v>
      </c>
      <c r="F452" s="718" t="s">
        <v>2737</v>
      </c>
    </row>
    <row r="453" spans="1:6" x14ac:dyDescent="0.25">
      <c r="A453" s="5" t="s">
        <v>35</v>
      </c>
      <c r="B453" s="718" t="s">
        <v>2134</v>
      </c>
      <c r="C453" s="718" t="s">
        <v>1338</v>
      </c>
      <c r="D453" s="718" t="s">
        <v>2486</v>
      </c>
      <c r="E453" s="718" t="s">
        <v>1340</v>
      </c>
      <c r="F453" s="718" t="s">
        <v>2738</v>
      </c>
    </row>
    <row r="454" spans="1:6" x14ac:dyDescent="0.25">
      <c r="A454" s="5" t="s">
        <v>36</v>
      </c>
      <c r="B454" s="718" t="s">
        <v>2130</v>
      </c>
      <c r="C454" s="718" t="s">
        <v>1338</v>
      </c>
      <c r="D454" s="718" t="s">
        <v>2485</v>
      </c>
      <c r="E454" s="718" t="s">
        <v>1340</v>
      </c>
      <c r="F454" s="718" t="s">
        <v>2737</v>
      </c>
    </row>
    <row r="455" spans="1:6" x14ac:dyDescent="0.25">
      <c r="A455" s="5" t="s">
        <v>37</v>
      </c>
      <c r="B455" s="718" t="s">
        <v>2134</v>
      </c>
      <c r="C455" s="718" t="s">
        <v>1338</v>
      </c>
      <c r="D455" s="718" t="s">
        <v>2486</v>
      </c>
      <c r="E455" s="718" t="s">
        <v>1340</v>
      </c>
      <c r="F455" s="718" t="s">
        <v>2738</v>
      </c>
    </row>
    <row r="456" spans="1:6" x14ac:dyDescent="0.25">
      <c r="A456" s="435" t="s">
        <v>57</v>
      </c>
      <c r="B456" s="436"/>
      <c r="C456" s="436"/>
      <c r="D456" s="436"/>
      <c r="E456" s="437"/>
      <c r="F456" s="436"/>
    </row>
    <row r="457" spans="1:6" x14ac:dyDescent="0.25">
      <c r="A457" s="5" t="s">
        <v>39</v>
      </c>
      <c r="B457" s="16"/>
      <c r="C457" s="16" t="s">
        <v>1991</v>
      </c>
      <c r="D457" s="23"/>
      <c r="E457" s="713"/>
      <c r="F457" s="23"/>
    </row>
    <row r="458" spans="1:6" x14ac:dyDescent="0.25">
      <c r="A458" s="5" t="s">
        <v>38</v>
      </c>
      <c r="B458" s="97"/>
      <c r="C458" s="16" t="s">
        <v>1991</v>
      </c>
      <c r="D458" s="153"/>
      <c r="E458" s="99"/>
      <c r="F458" s="100"/>
    </row>
    <row r="459" spans="1:6" x14ac:dyDescent="0.25">
      <c r="A459" s="72" t="s">
        <v>40</v>
      </c>
      <c r="B459" s="5"/>
      <c r="C459" s="16" t="s">
        <v>1991</v>
      </c>
      <c r="D459" s="5"/>
      <c r="E459" s="5"/>
      <c r="F459" s="5"/>
    </row>
    <row r="460" spans="1:6" x14ac:dyDescent="0.25">
      <c r="A460" s="72" t="s">
        <v>41</v>
      </c>
      <c r="B460" s="5"/>
      <c r="C460" s="16" t="s">
        <v>1991</v>
      </c>
      <c r="D460" s="5"/>
      <c r="E460" s="5"/>
      <c r="F460" s="5"/>
    </row>
    <row r="461" spans="1:6" x14ac:dyDescent="0.25">
      <c r="A461" s="645" t="s">
        <v>2615</v>
      </c>
      <c r="B461" s="572"/>
      <c r="C461" s="14"/>
      <c r="D461" s="14"/>
      <c r="E461" s="14"/>
      <c r="F461" s="14"/>
    </row>
    <row r="462" spans="1:6" x14ac:dyDescent="0.25">
      <c r="A462" s="5" t="s">
        <v>34</v>
      </c>
      <c r="B462" s="48"/>
      <c r="C462" s="32" t="s">
        <v>1991</v>
      </c>
      <c r="D462" s="48"/>
      <c r="E462" s="48"/>
      <c r="F462" s="48"/>
    </row>
    <row r="463" spans="1:6" x14ac:dyDescent="0.25">
      <c r="A463" s="5" t="s">
        <v>35</v>
      </c>
      <c r="B463" s="5"/>
      <c r="C463" s="32" t="s">
        <v>1991</v>
      </c>
      <c r="D463" s="5"/>
      <c r="E463" s="32"/>
      <c r="F463" s="5"/>
    </row>
    <row r="464" spans="1:6" x14ac:dyDescent="0.25">
      <c r="A464" s="5" t="s">
        <v>36</v>
      </c>
      <c r="B464" s="185"/>
      <c r="C464" s="32" t="s">
        <v>1991</v>
      </c>
      <c r="D464" s="117"/>
      <c r="E464" s="185"/>
      <c r="F464" s="117"/>
    </row>
    <row r="465" spans="1:6" x14ac:dyDescent="0.25">
      <c r="A465" s="5" t="s">
        <v>37</v>
      </c>
      <c r="B465" s="185"/>
      <c r="C465" s="32" t="s">
        <v>1991</v>
      </c>
      <c r="D465" s="117"/>
      <c r="E465" s="185"/>
      <c r="F465" s="117"/>
    </row>
    <row r="466" spans="1:6" x14ac:dyDescent="0.25">
      <c r="A466" s="435" t="s">
        <v>57</v>
      </c>
      <c r="B466" s="436"/>
      <c r="C466" s="436"/>
      <c r="D466" s="436"/>
      <c r="E466" s="437"/>
      <c r="F466" s="436"/>
    </row>
    <row r="467" spans="1:6" x14ac:dyDescent="0.25">
      <c r="A467" s="18" t="s">
        <v>39</v>
      </c>
      <c r="B467" s="97"/>
      <c r="C467" s="32" t="s">
        <v>1991</v>
      </c>
      <c r="D467" s="100"/>
      <c r="E467" s="99"/>
      <c r="F467" s="100"/>
    </row>
    <row r="468" spans="1:6" x14ac:dyDescent="0.25">
      <c r="A468" s="18" t="s">
        <v>38</v>
      </c>
      <c r="B468" s="97"/>
      <c r="C468" s="32" t="s">
        <v>1991</v>
      </c>
      <c r="D468" s="153"/>
      <c r="E468" s="99"/>
      <c r="F468" s="100"/>
    </row>
    <row r="469" spans="1:6" x14ac:dyDescent="0.25">
      <c r="A469" s="74" t="s">
        <v>40</v>
      </c>
      <c r="B469" s="81"/>
      <c r="C469" s="32" t="s">
        <v>1991</v>
      </c>
      <c r="D469" s="81"/>
      <c r="E469" s="81"/>
      <c r="F469" s="81"/>
    </row>
    <row r="470" spans="1:6" x14ac:dyDescent="0.25">
      <c r="A470" s="74" t="s">
        <v>41</v>
      </c>
      <c r="B470" s="81"/>
      <c r="C470" s="32" t="s">
        <v>1991</v>
      </c>
      <c r="D470" s="81"/>
      <c r="E470" s="81"/>
      <c r="F470" s="81"/>
    </row>
    <row r="471" spans="1:6" x14ac:dyDescent="0.25">
      <c r="A471" s="645" t="s">
        <v>2616</v>
      </c>
      <c r="B471" s="572"/>
      <c r="C471" s="14"/>
      <c r="D471" s="14"/>
      <c r="E471" s="14"/>
      <c r="F471" s="14"/>
    </row>
    <row r="472" spans="1:6" x14ac:dyDescent="0.25">
      <c r="A472" s="18" t="s">
        <v>34</v>
      </c>
      <c r="B472" s="32"/>
      <c r="C472" s="1396" t="s">
        <v>1991</v>
      </c>
      <c r="D472" s="32"/>
      <c r="E472" s="38"/>
      <c r="F472" s="5"/>
    </row>
    <row r="473" spans="1:6" x14ac:dyDescent="0.25">
      <c r="A473" s="18" t="s">
        <v>35</v>
      </c>
      <c r="B473" s="32"/>
      <c r="C473" s="1396" t="s">
        <v>1991</v>
      </c>
      <c r="D473" s="32"/>
      <c r="E473" s="38"/>
      <c r="F473" s="5"/>
    </row>
    <row r="474" spans="1:6" x14ac:dyDescent="0.25">
      <c r="A474" s="18" t="s">
        <v>36</v>
      </c>
      <c r="B474" s="50"/>
      <c r="C474" s="1397" t="s">
        <v>1991</v>
      </c>
      <c r="D474" s="117"/>
      <c r="E474" s="185"/>
      <c r="F474" s="117"/>
    </row>
    <row r="475" spans="1:6" x14ac:dyDescent="0.25">
      <c r="A475" s="18" t="s">
        <v>37</v>
      </c>
      <c r="B475" s="185"/>
      <c r="C475" s="1396" t="s">
        <v>1991</v>
      </c>
      <c r="D475" s="117"/>
      <c r="E475" s="185"/>
      <c r="F475" s="117"/>
    </row>
    <row r="476" spans="1:6" x14ac:dyDescent="0.25">
      <c r="A476" s="470" t="s">
        <v>57</v>
      </c>
      <c r="B476" s="436"/>
      <c r="C476" s="436"/>
      <c r="D476" s="436"/>
      <c r="E476" s="437"/>
      <c r="F476" s="436"/>
    </row>
    <row r="477" spans="1:6" x14ac:dyDescent="0.25">
      <c r="A477" s="18" t="s">
        <v>39</v>
      </c>
      <c r="B477" s="50"/>
      <c r="C477" s="1233" t="s">
        <v>1991</v>
      </c>
      <c r="D477" s="5"/>
      <c r="E477" s="5"/>
      <c r="F477" s="81"/>
    </row>
    <row r="478" spans="1:6" x14ac:dyDescent="0.25">
      <c r="A478" s="18" t="s">
        <v>38</v>
      </c>
      <c r="B478" s="5"/>
      <c r="C478" s="5" t="s">
        <v>1991</v>
      </c>
      <c r="D478" s="5"/>
      <c r="E478" s="5"/>
      <c r="F478" s="81"/>
    </row>
    <row r="479" spans="1:6" x14ac:dyDescent="0.25">
      <c r="A479" s="74" t="s">
        <v>40</v>
      </c>
      <c r="B479" s="5"/>
      <c r="C479" s="5" t="s">
        <v>1991</v>
      </c>
      <c r="D479" s="5"/>
      <c r="E479" s="5"/>
      <c r="F479" s="5"/>
    </row>
    <row r="480" spans="1:6" x14ac:dyDescent="0.25">
      <c r="A480" s="74" t="s">
        <v>41</v>
      </c>
      <c r="B480" s="5"/>
      <c r="C480" s="5" t="s">
        <v>1991</v>
      </c>
      <c r="D480" s="5"/>
      <c r="E480" s="5"/>
      <c r="F480" s="5"/>
    </row>
    <row r="481" spans="1:6" x14ac:dyDescent="0.25">
      <c r="A481" s="645" t="s">
        <v>2617</v>
      </c>
      <c r="B481" s="572"/>
      <c r="C481" s="14"/>
      <c r="D481" s="14"/>
      <c r="E481" s="14"/>
      <c r="F481" s="14"/>
    </row>
    <row r="482" spans="1:6" s="3" customFormat="1" x14ac:dyDescent="0.25">
      <c r="A482" s="70" t="s">
        <v>34</v>
      </c>
      <c r="B482" s="848" t="s">
        <v>2014</v>
      </c>
      <c r="C482" s="849" t="s">
        <v>1896</v>
      </c>
      <c r="D482" s="850"/>
      <c r="E482" s="851" t="s">
        <v>1327</v>
      </c>
      <c r="F482" s="16"/>
    </row>
    <row r="483" spans="1:6" s="3" customFormat="1" x14ac:dyDescent="0.25">
      <c r="A483" s="70" t="s">
        <v>35</v>
      </c>
      <c r="B483" s="848" t="s">
        <v>2014</v>
      </c>
      <c r="C483" s="849" t="s">
        <v>1896</v>
      </c>
      <c r="D483" s="850"/>
      <c r="E483" s="851" t="s">
        <v>1327</v>
      </c>
      <c r="F483" s="16"/>
    </row>
    <row r="484" spans="1:6" s="3" customFormat="1" x14ac:dyDescent="0.25">
      <c r="A484" s="70" t="s">
        <v>36</v>
      </c>
      <c r="B484" s="849" t="s">
        <v>2013</v>
      </c>
      <c r="C484" s="849" t="s">
        <v>1898</v>
      </c>
      <c r="D484" s="850"/>
      <c r="E484" s="852" t="s">
        <v>1899</v>
      </c>
      <c r="F484" s="587"/>
    </row>
    <row r="485" spans="1:6" s="3" customFormat="1" x14ac:dyDescent="0.25">
      <c r="A485" s="70" t="s">
        <v>37</v>
      </c>
      <c r="B485" s="849" t="s">
        <v>2013</v>
      </c>
      <c r="C485" s="849" t="s">
        <v>1898</v>
      </c>
      <c r="D485" s="850"/>
      <c r="E485" s="852" t="s">
        <v>1899</v>
      </c>
      <c r="F485" s="587"/>
    </row>
    <row r="486" spans="1:6" x14ac:dyDescent="0.25">
      <c r="A486" s="470" t="s">
        <v>57</v>
      </c>
      <c r="B486" s="554"/>
      <c r="C486" s="554"/>
      <c r="D486" s="436"/>
      <c r="E486" s="437"/>
      <c r="F486" s="436"/>
    </row>
    <row r="487" spans="1:6" x14ac:dyDescent="0.25">
      <c r="A487" s="18" t="s">
        <v>39</v>
      </c>
      <c r="B487" s="646"/>
      <c r="C487" s="1396" t="s">
        <v>1991</v>
      </c>
      <c r="D487" s="32"/>
      <c r="E487" s="38"/>
      <c r="F487" s="5"/>
    </row>
    <row r="488" spans="1:6" x14ac:dyDescent="0.25">
      <c r="A488" s="5" t="s">
        <v>38</v>
      </c>
      <c r="B488" s="553"/>
      <c r="C488" s="20" t="s">
        <v>1991</v>
      </c>
      <c r="D488" s="32"/>
      <c r="E488" s="38"/>
      <c r="F488" s="5"/>
    </row>
    <row r="489" spans="1:6" x14ac:dyDescent="0.25">
      <c r="A489" s="72" t="s">
        <v>40</v>
      </c>
      <c r="B489" s="646"/>
      <c r="C489" s="1396" t="s">
        <v>1991</v>
      </c>
      <c r="D489" s="32"/>
      <c r="E489" s="38"/>
      <c r="F489" s="5"/>
    </row>
    <row r="490" spans="1:6" x14ac:dyDescent="0.25">
      <c r="A490" s="72" t="s">
        <v>41</v>
      </c>
      <c r="B490" s="646"/>
      <c r="C490" s="1396" t="s">
        <v>1991</v>
      </c>
      <c r="D490" s="32"/>
      <c r="E490" s="38"/>
      <c r="F490" s="5"/>
    </row>
    <row r="491" spans="1:6" x14ac:dyDescent="0.25">
      <c r="A491" s="645" t="s">
        <v>2618</v>
      </c>
      <c r="B491" s="14"/>
      <c r="C491" s="14"/>
      <c r="D491" s="14"/>
      <c r="E491" s="14"/>
      <c r="F491" s="14"/>
    </row>
    <row r="492" spans="1:6" x14ac:dyDescent="0.25">
      <c r="A492" s="5" t="s">
        <v>34</v>
      </c>
      <c r="B492" s="646"/>
      <c r="C492" s="646"/>
      <c r="D492" s="5"/>
      <c r="E492" s="5"/>
      <c r="F492" s="5"/>
    </row>
    <row r="493" spans="1:6" ht="22.5" x14ac:dyDescent="0.25">
      <c r="A493" s="5" t="s">
        <v>35</v>
      </c>
      <c r="B493" s="1642" t="s">
        <v>3158</v>
      </c>
      <c r="C493" s="1643"/>
      <c r="D493" s="5"/>
      <c r="E493" s="5"/>
      <c r="F493" s="5"/>
    </row>
    <row r="494" spans="1:6" x14ac:dyDescent="0.25">
      <c r="A494" s="5" t="s">
        <v>36</v>
      </c>
      <c r="B494" s="555"/>
      <c r="C494" s="555"/>
      <c r="D494" s="5"/>
      <c r="E494" s="5"/>
      <c r="F494" s="5"/>
    </row>
    <row r="495" spans="1:6" x14ac:dyDescent="0.25">
      <c r="A495" s="5" t="s">
        <v>37</v>
      </c>
      <c r="B495" s="555"/>
      <c r="C495" s="555"/>
      <c r="D495" s="5"/>
      <c r="E495" s="5"/>
      <c r="F495" s="5"/>
    </row>
    <row r="496" spans="1:6" x14ac:dyDescent="0.25">
      <c r="A496" s="435" t="s">
        <v>57</v>
      </c>
      <c r="B496" s="1638"/>
      <c r="C496" s="1639"/>
      <c r="D496" s="436"/>
      <c r="E496" s="437"/>
      <c r="F496" s="436"/>
    </row>
    <row r="497" spans="1:6" x14ac:dyDescent="0.25">
      <c r="A497" s="5" t="s">
        <v>39</v>
      </c>
      <c r="B497" s="72"/>
      <c r="C497" s="32"/>
      <c r="D497" s="21"/>
      <c r="E497" s="562"/>
      <c r="F497" s="5"/>
    </row>
    <row r="498" spans="1:6" x14ac:dyDescent="0.25">
      <c r="A498" s="5" t="s">
        <v>38</v>
      </c>
      <c r="B498" s="72"/>
      <c r="C498" s="32"/>
      <c r="D498" s="21"/>
      <c r="E498" s="562"/>
      <c r="F498" s="5"/>
    </row>
    <row r="499" spans="1:6" x14ac:dyDescent="0.25">
      <c r="A499" s="72" t="s">
        <v>40</v>
      </c>
      <c r="B499" s="583"/>
      <c r="C499" s="697"/>
      <c r="D499" s="511"/>
      <c r="E499" s="698"/>
      <c r="F499" s="5"/>
    </row>
    <row r="500" spans="1:6" x14ac:dyDescent="0.25">
      <c r="A500" s="72" t="s">
        <v>41</v>
      </c>
      <c r="B500" s="699"/>
      <c r="C500" s="700"/>
      <c r="D500" s="701"/>
      <c r="E500" s="702"/>
      <c r="F500" s="5"/>
    </row>
  </sheetData>
  <autoFilter ref="A34:F448" xr:uid="{00000000-0009-0000-0000-000005000000}"/>
  <mergeCells count="4">
    <mergeCell ref="B496:C496"/>
    <mergeCell ref="A31:D31"/>
    <mergeCell ref="A32:F32"/>
    <mergeCell ref="B493:C493"/>
  </mergeCells>
  <phoneticPr fontId="19"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503"/>
  <sheetViews>
    <sheetView topLeftCell="A21" zoomScale="75" zoomScaleNormal="75" workbookViewId="0">
      <selection activeCell="A38" sqref="A38"/>
    </sheetView>
  </sheetViews>
  <sheetFormatPr defaultColWidth="10.875" defaultRowHeight="15.75" x14ac:dyDescent="0.25"/>
  <cols>
    <col min="1" max="1" width="32.625" style="3" bestFit="1" customWidth="1"/>
    <col min="2" max="2" width="23.125" style="3" customWidth="1"/>
    <col min="3" max="3" width="53.875" style="3" bestFit="1" customWidth="1"/>
    <col min="4" max="4" width="87.125" style="3" bestFit="1" customWidth="1"/>
    <col min="5" max="5" width="147.125" style="8" bestFit="1" customWidth="1"/>
    <col min="6" max="6" width="255.625" style="26" bestFit="1" customWidth="1"/>
    <col min="7" max="7" width="143.875" customWidth="1"/>
  </cols>
  <sheetData>
    <row r="1" spans="1:6" x14ac:dyDescent="0.25">
      <c r="A1" s="1"/>
      <c r="B1" s="1"/>
      <c r="C1" s="1"/>
      <c r="D1" s="1"/>
      <c r="E1" s="563"/>
      <c r="F1" s="1"/>
    </row>
    <row r="2" spans="1:6" ht="12.95" customHeight="1" x14ac:dyDescent="0.25">
      <c r="A2" s="1"/>
      <c r="B2" s="1"/>
      <c r="C2" s="1"/>
      <c r="D2" s="538" t="s">
        <v>12</v>
      </c>
      <c r="E2" s="563"/>
      <c r="F2" s="1"/>
    </row>
    <row r="3" spans="1:6" ht="15" customHeight="1" x14ac:dyDescent="0.25">
      <c r="A3" s="1"/>
      <c r="B3" s="1"/>
      <c r="C3" s="1"/>
      <c r="D3" s="538" t="s">
        <v>42</v>
      </c>
      <c r="E3" s="563"/>
      <c r="F3" s="1"/>
    </row>
    <row r="4" spans="1:6" x14ac:dyDescent="0.25">
      <c r="A4" s="1"/>
      <c r="B4" s="538"/>
      <c r="C4" s="1"/>
      <c r="D4" s="538" t="s">
        <v>13</v>
      </c>
      <c r="E4" s="563"/>
      <c r="F4" s="1"/>
    </row>
    <row r="5" spans="1:6" ht="15" customHeight="1" x14ac:dyDescent="0.25">
      <c r="A5" s="1"/>
      <c r="B5" s="1"/>
      <c r="C5" s="1"/>
      <c r="D5" s="538" t="s">
        <v>2495</v>
      </c>
      <c r="E5" s="563"/>
      <c r="F5" s="1"/>
    </row>
    <row r="6" spans="1:6" ht="15" customHeight="1" x14ac:dyDescent="0.25">
      <c r="A6" s="1"/>
      <c r="B6" s="1"/>
      <c r="C6" s="1"/>
      <c r="D6" s="538" t="s">
        <v>48</v>
      </c>
      <c r="E6" s="563"/>
      <c r="F6" s="1"/>
    </row>
    <row r="7" spans="1:6" ht="15" customHeight="1" x14ac:dyDescent="0.25">
      <c r="A7" s="1"/>
      <c r="B7" s="1"/>
      <c r="C7" s="1"/>
      <c r="D7" s="538"/>
      <c r="E7" s="563"/>
      <c r="F7" s="1"/>
    </row>
    <row r="8" spans="1:6" ht="15.6" customHeight="1" x14ac:dyDescent="0.25">
      <c r="A8" s="1"/>
      <c r="B8" s="1"/>
      <c r="C8" s="1"/>
      <c r="D8" s="561" t="s">
        <v>43</v>
      </c>
      <c r="E8" s="563"/>
      <c r="F8" s="1"/>
    </row>
    <row r="9" spans="1:6" ht="15.6" customHeight="1" x14ac:dyDescent="0.25">
      <c r="A9" s="1"/>
      <c r="B9" s="1"/>
      <c r="C9" s="1"/>
      <c r="D9" s="564" t="s">
        <v>2174</v>
      </c>
      <c r="E9" s="563"/>
      <c r="F9" s="1"/>
    </row>
    <row r="10" spans="1:6" ht="15.6" customHeight="1" x14ac:dyDescent="0.25">
      <c r="A10" s="1"/>
      <c r="B10" s="1"/>
      <c r="C10" s="1"/>
      <c r="D10" s="561" t="s">
        <v>3285</v>
      </c>
      <c r="E10" s="563"/>
      <c r="F10" s="1"/>
    </row>
    <row r="11" spans="1:6" x14ac:dyDescent="0.25">
      <c r="D11" s="537"/>
      <c r="E11" s="563"/>
    </row>
    <row r="12" spans="1:6" x14ac:dyDescent="0.25">
      <c r="D12" s="6"/>
      <c r="E12" s="563"/>
    </row>
    <row r="13" spans="1:6" x14ac:dyDescent="0.25">
      <c r="D13" s="1"/>
    </row>
    <row r="14" spans="1:6" x14ac:dyDescent="0.25">
      <c r="A14" s="522" t="s">
        <v>10</v>
      </c>
      <c r="B14" s="565" t="s">
        <v>23</v>
      </c>
      <c r="C14" s="9" t="s">
        <v>3170</v>
      </c>
      <c r="D14" s="1461" t="s">
        <v>3304</v>
      </c>
      <c r="E14" s="657"/>
      <c r="F14" s="3"/>
    </row>
    <row r="15" spans="1:6" x14ac:dyDescent="0.25">
      <c r="A15" s="704" t="s">
        <v>1</v>
      </c>
      <c r="B15" s="743">
        <f>COUNTIF($B$36:$B$503,"*13ANT.*")-COUNTIF($B$36:$B$503,"*13ANT.L*")</f>
        <v>32</v>
      </c>
      <c r="C15" s="53">
        <f>ROUND(B15/$B$32*100,2)</f>
        <v>20.78</v>
      </c>
      <c r="D15" s="1461"/>
      <c r="E15" s="657"/>
      <c r="F15" s="3"/>
    </row>
    <row r="16" spans="1:6" x14ac:dyDescent="0.25">
      <c r="A16" s="705" t="s">
        <v>28</v>
      </c>
      <c r="B16" s="749">
        <f>COUNTIF($B$36:$B$503,"*13ANT.L*")/2</f>
        <v>18</v>
      </c>
      <c r="C16" s="476"/>
      <c r="D16" s="1462">
        <f>B16/$B$33*$C$33</f>
        <v>8.2058823529411757</v>
      </c>
      <c r="E16" s="658"/>
      <c r="F16" s="39"/>
    </row>
    <row r="17" spans="1:6" x14ac:dyDescent="0.25">
      <c r="A17" s="704" t="s">
        <v>5</v>
      </c>
      <c r="B17" s="995">
        <v>25</v>
      </c>
      <c r="C17" s="53">
        <f>ROUND(B17/$B$32*100,2)</f>
        <v>16.23</v>
      </c>
      <c r="D17" s="1462"/>
      <c r="E17" s="40"/>
      <c r="F17" s="3"/>
    </row>
    <row r="18" spans="1:6" x14ac:dyDescent="0.25">
      <c r="A18" s="705" t="s">
        <v>29</v>
      </c>
      <c r="B18" s="1053">
        <v>15</v>
      </c>
      <c r="C18" s="476"/>
      <c r="D18" s="1462">
        <f>B18/$B$33*$C$33</f>
        <v>6.8382352941176467</v>
      </c>
      <c r="E18" s="657"/>
      <c r="F18" s="39"/>
    </row>
    <row r="19" spans="1:6" x14ac:dyDescent="0.25">
      <c r="A19" s="704" t="s">
        <v>20</v>
      </c>
      <c r="B19" s="847">
        <v>22</v>
      </c>
      <c r="C19" s="53">
        <f>ROUND(B19/$B$32*100,2)</f>
        <v>14.29</v>
      </c>
      <c r="D19" s="1462"/>
      <c r="E19" s="658"/>
      <c r="F19" s="3"/>
    </row>
    <row r="20" spans="1:6" x14ac:dyDescent="0.25">
      <c r="A20" s="705" t="s">
        <v>26</v>
      </c>
      <c r="B20" s="837">
        <v>16</v>
      </c>
      <c r="C20" s="476"/>
      <c r="D20" s="1462">
        <f>B20/$B$33*$C$33</f>
        <v>7.2941176470588234</v>
      </c>
      <c r="E20" s="658"/>
      <c r="F20" s="39"/>
    </row>
    <row r="21" spans="1:6" x14ac:dyDescent="0.25">
      <c r="A21" s="706" t="s">
        <v>53</v>
      </c>
      <c r="B21" s="1237">
        <v>22</v>
      </c>
      <c r="C21" s="53">
        <f>ROUND(B21/$B$32*100,2)</f>
        <v>14.29</v>
      </c>
      <c r="D21" s="1462"/>
      <c r="E21" s="559"/>
      <c r="F21" s="3"/>
    </row>
    <row r="22" spans="1:6" x14ac:dyDescent="0.25">
      <c r="A22" s="704" t="s">
        <v>1932</v>
      </c>
      <c r="B22" s="796">
        <v>5</v>
      </c>
      <c r="C22" s="53">
        <f>ROUND(B22/$B$32*100,2)</f>
        <v>3.25</v>
      </c>
      <c r="D22" s="1462">
        <f>B22/$B$33*$C$33</f>
        <v>2.2794117647058822</v>
      </c>
      <c r="E22" s="559"/>
      <c r="F22" s="3"/>
    </row>
    <row r="23" spans="1:6" x14ac:dyDescent="0.25">
      <c r="A23" s="705" t="s">
        <v>1934</v>
      </c>
      <c r="B23" s="797">
        <v>8</v>
      </c>
      <c r="C23" s="476"/>
      <c r="D23" s="1462"/>
      <c r="E23" s="477"/>
      <c r="F23" s="39"/>
    </row>
    <row r="24" spans="1:6" x14ac:dyDescent="0.25">
      <c r="A24" s="706" t="s">
        <v>0</v>
      </c>
      <c r="B24" s="1294">
        <v>5</v>
      </c>
      <c r="C24" s="53">
        <f>ROUND(B24/$B$32*100,2)</f>
        <v>3.25</v>
      </c>
      <c r="D24" s="1462">
        <f>B24/$B$33*$C$33</f>
        <v>2.2794117647058822</v>
      </c>
      <c r="E24" s="26"/>
      <c r="F24" s="3"/>
    </row>
    <row r="25" spans="1:6" x14ac:dyDescent="0.25">
      <c r="A25" s="705" t="s">
        <v>27</v>
      </c>
      <c r="B25" s="1295">
        <v>2</v>
      </c>
      <c r="C25" s="476"/>
      <c r="D25" s="1462"/>
      <c r="E25" s="477"/>
      <c r="F25" s="39"/>
    </row>
    <row r="26" spans="1:6" x14ac:dyDescent="0.25">
      <c r="A26" s="706" t="s">
        <v>21</v>
      </c>
      <c r="B26" s="1203">
        <v>20</v>
      </c>
      <c r="C26" s="53">
        <f>ROUND(B26/$B$32*100,2)</f>
        <v>12.99</v>
      </c>
      <c r="D26" s="1462"/>
      <c r="E26" s="26"/>
      <c r="F26" s="3"/>
    </row>
    <row r="27" spans="1:6" x14ac:dyDescent="0.25">
      <c r="A27" s="704" t="s">
        <v>9</v>
      </c>
      <c r="B27" s="976">
        <v>6</v>
      </c>
      <c r="C27" s="53">
        <f>ROUND(B27/$B$32*100,2)</f>
        <v>3.9</v>
      </c>
      <c r="D27" s="1462"/>
      <c r="E27" s="3"/>
      <c r="F27" s="3"/>
    </row>
    <row r="28" spans="1:6" x14ac:dyDescent="0.25">
      <c r="A28" s="75" t="s">
        <v>58</v>
      </c>
      <c r="B28" s="1119">
        <v>9</v>
      </c>
      <c r="C28" s="53">
        <f>ROUND(B28/$B$32*100,2)</f>
        <v>5.84</v>
      </c>
      <c r="D28" s="1462">
        <f>B28/$B$33*$C$33</f>
        <v>4.1029411764705879</v>
      </c>
      <c r="E28" s="3"/>
      <c r="F28" s="3"/>
    </row>
    <row r="29" spans="1:6" x14ac:dyDescent="0.25">
      <c r="A29" s="75" t="s">
        <v>3287</v>
      </c>
      <c r="B29" s="1119">
        <v>8</v>
      </c>
      <c r="C29" s="53">
        <f>ROUND(B29/$B$32*100,2)</f>
        <v>5.19</v>
      </c>
      <c r="D29" s="1462"/>
      <c r="E29" s="3"/>
      <c r="F29" s="3"/>
    </row>
    <row r="30" spans="1:6" x14ac:dyDescent="0.25">
      <c r="A30" s="705" t="s">
        <v>3179</v>
      </c>
      <c r="B30" s="1099">
        <v>9</v>
      </c>
      <c r="C30" s="53"/>
      <c r="D30" s="1462"/>
      <c r="E30" s="3"/>
      <c r="F30" s="3"/>
    </row>
    <row r="31" spans="1:6" x14ac:dyDescent="0.25">
      <c r="A31" s="674" t="s">
        <v>2</v>
      </c>
      <c r="B31" s="675">
        <f>SUM(B15:B30)</f>
        <v>222</v>
      </c>
      <c r="C31" s="676">
        <f>SUM(C15:C30)</f>
        <v>100.01</v>
      </c>
      <c r="D31" s="1462"/>
      <c r="E31" s="26"/>
      <c r="F31" s="3"/>
    </row>
    <row r="32" spans="1:6" x14ac:dyDescent="0.25">
      <c r="A32" s="674" t="s">
        <v>3283</v>
      </c>
      <c r="B32" s="675">
        <f>SUM(B15,B17,B19,B21,B22,B24,B26,B27,B28,B29)</f>
        <v>154</v>
      </c>
      <c r="C32" s="676">
        <f>ROUND(B32/B31*100,0)</f>
        <v>69</v>
      </c>
      <c r="D32" s="1462"/>
      <c r="E32" s="26"/>
      <c r="F32" s="3"/>
    </row>
    <row r="33" spans="1:6" x14ac:dyDescent="0.25">
      <c r="A33" s="1451" t="s">
        <v>3284</v>
      </c>
      <c r="B33" s="1458">
        <f>SUM(B16,B18,B20,B23,B25,B30)</f>
        <v>68</v>
      </c>
      <c r="C33" s="1460">
        <f>ROUND(B33/B31*100,0)</f>
        <v>31</v>
      </c>
      <c r="D33" s="1461">
        <f>SUM(D15:D30)</f>
        <v>31</v>
      </c>
      <c r="E33" s="26"/>
      <c r="F33" s="3"/>
    </row>
    <row r="34" spans="1:6" ht="15.6" customHeight="1" x14ac:dyDescent="0.25">
      <c r="A34" s="1640" t="s">
        <v>2573</v>
      </c>
      <c r="B34" s="1640"/>
      <c r="C34" s="1640"/>
      <c r="D34" s="1640"/>
      <c r="E34" s="677"/>
      <c r="F34" s="518"/>
    </row>
    <row r="35" spans="1:6" ht="65.25" customHeight="1" x14ac:dyDescent="0.25">
      <c r="A35" s="1641" t="s">
        <v>2274</v>
      </c>
      <c r="B35" s="1641"/>
      <c r="C35" s="1641"/>
      <c r="D35" s="1641"/>
      <c r="E35" s="1641"/>
      <c r="F35" s="1641"/>
    </row>
    <row r="36" spans="1:6" x14ac:dyDescent="0.25">
      <c r="A36" s="59" t="s">
        <v>22</v>
      </c>
      <c r="B36" s="59"/>
      <c r="C36" s="59"/>
      <c r="D36" s="59"/>
      <c r="E36" s="59"/>
      <c r="F36" s="59"/>
    </row>
    <row r="37" spans="1:6" x14ac:dyDescent="0.25">
      <c r="A37" s="11" t="s">
        <v>3</v>
      </c>
      <c r="B37" s="11" t="s">
        <v>6</v>
      </c>
      <c r="C37" s="11" t="s">
        <v>7</v>
      </c>
      <c r="D37" s="11" t="s">
        <v>8</v>
      </c>
      <c r="E37" s="12" t="s">
        <v>4</v>
      </c>
      <c r="F37" s="11" t="s">
        <v>11</v>
      </c>
    </row>
    <row r="38" spans="1:6" x14ac:dyDescent="0.25">
      <c r="A38" s="645" t="s">
        <v>2579</v>
      </c>
      <c r="B38" s="645"/>
      <c r="C38" s="645"/>
      <c r="D38" s="645"/>
      <c r="E38" s="645"/>
      <c r="F38" s="645"/>
    </row>
    <row r="39" spans="1:6" x14ac:dyDescent="0.25">
      <c r="A39" s="5" t="s">
        <v>34</v>
      </c>
      <c r="B39" s="736" t="s">
        <v>1387</v>
      </c>
      <c r="C39" s="736" t="s">
        <v>1</v>
      </c>
      <c r="D39" s="736" t="s">
        <v>2688</v>
      </c>
      <c r="E39" s="736" t="s">
        <v>1350</v>
      </c>
      <c r="F39" s="736" t="s">
        <v>2689</v>
      </c>
    </row>
    <row r="40" spans="1:6" x14ac:dyDescent="0.25">
      <c r="A40" s="5" t="s">
        <v>35</v>
      </c>
      <c r="B40" s="736" t="s">
        <v>1390</v>
      </c>
      <c r="C40" s="736" t="s">
        <v>1</v>
      </c>
      <c r="D40" s="736" t="s">
        <v>2690</v>
      </c>
      <c r="E40" s="736" t="s">
        <v>1350</v>
      </c>
      <c r="F40" s="736" t="s">
        <v>2691</v>
      </c>
    </row>
    <row r="41" spans="1:6" x14ac:dyDescent="0.25">
      <c r="A41" s="5" t="s">
        <v>36</v>
      </c>
      <c r="B41" s="975" t="s">
        <v>857</v>
      </c>
      <c r="C41" s="975" t="s">
        <v>9</v>
      </c>
      <c r="D41" s="975" t="s">
        <v>858</v>
      </c>
      <c r="E41" s="975" t="s">
        <v>2897</v>
      </c>
      <c r="F41" s="975" t="s">
        <v>2912</v>
      </c>
    </row>
    <row r="42" spans="1:6" x14ac:dyDescent="0.25">
      <c r="A42" s="5" t="s">
        <v>37</v>
      </c>
      <c r="B42" s="975" t="s">
        <v>860</v>
      </c>
      <c r="C42" s="975" t="s">
        <v>9</v>
      </c>
      <c r="D42" s="975" t="s">
        <v>858</v>
      </c>
      <c r="E42" s="975" t="s">
        <v>2897</v>
      </c>
      <c r="F42" s="975" t="s">
        <v>2912</v>
      </c>
    </row>
    <row r="43" spans="1:6" x14ac:dyDescent="0.25">
      <c r="A43" s="435" t="s">
        <v>57</v>
      </c>
      <c r="B43" s="436"/>
      <c r="C43" s="436"/>
      <c r="D43" s="436"/>
      <c r="E43" s="437"/>
      <c r="F43" s="436"/>
    </row>
    <row r="44" spans="1:6" x14ac:dyDescent="0.25">
      <c r="A44" s="5" t="s">
        <v>39</v>
      </c>
      <c r="B44" s="873" t="s">
        <v>2112</v>
      </c>
      <c r="C44" s="873" t="s">
        <v>21</v>
      </c>
      <c r="D44" s="873" t="s">
        <v>2343</v>
      </c>
      <c r="E44" s="873" t="s">
        <v>3045</v>
      </c>
      <c r="F44" s="873" t="s">
        <v>3046</v>
      </c>
    </row>
    <row r="45" spans="1:6" x14ac:dyDescent="0.25">
      <c r="A45" s="5" t="s">
        <v>38</v>
      </c>
      <c r="B45" s="873" t="s">
        <v>2113</v>
      </c>
      <c r="C45" s="873" t="s">
        <v>21</v>
      </c>
      <c r="D45" s="873" t="s">
        <v>2344</v>
      </c>
      <c r="E45" s="873" t="s">
        <v>3045</v>
      </c>
      <c r="F45" s="873" t="s">
        <v>3047</v>
      </c>
    </row>
    <row r="46" spans="1:6" x14ac:dyDescent="0.25">
      <c r="A46" s="72" t="s">
        <v>40</v>
      </c>
      <c r="B46" s="1258" t="s">
        <v>1721</v>
      </c>
      <c r="C46" s="1244" t="s">
        <v>0</v>
      </c>
      <c r="D46" s="1286" t="s">
        <v>1722</v>
      </c>
      <c r="E46" s="1260" t="s">
        <v>3139</v>
      </c>
      <c r="F46" s="1287" t="s">
        <v>1723</v>
      </c>
    </row>
    <row r="47" spans="1:6" x14ac:dyDescent="0.25">
      <c r="A47" s="72" t="s">
        <v>41</v>
      </c>
      <c r="B47" s="1263" t="s">
        <v>1724</v>
      </c>
      <c r="C47" s="1244" t="s">
        <v>0</v>
      </c>
      <c r="D47" s="1288" t="s">
        <v>1722</v>
      </c>
      <c r="E47" s="1288" t="s">
        <v>3139</v>
      </c>
      <c r="F47" s="1289" t="s">
        <v>1723</v>
      </c>
    </row>
    <row r="48" spans="1:6" x14ac:dyDescent="0.25">
      <c r="A48" s="645" t="s">
        <v>2580</v>
      </c>
      <c r="B48" s="572"/>
      <c r="C48" s="14"/>
      <c r="D48" s="14"/>
      <c r="E48" s="14"/>
      <c r="F48" s="14"/>
    </row>
    <row r="49" spans="1:6" x14ac:dyDescent="0.25">
      <c r="A49" s="5" t="s">
        <v>34</v>
      </c>
      <c r="B49" s="833" t="s">
        <v>2092</v>
      </c>
      <c r="C49" s="833" t="s">
        <v>20</v>
      </c>
      <c r="D49" s="834" t="s">
        <v>278</v>
      </c>
      <c r="E49" s="835" t="s">
        <v>2172</v>
      </c>
      <c r="F49" s="834" t="s">
        <v>2251</v>
      </c>
    </row>
    <row r="50" spans="1:6" x14ac:dyDescent="0.25">
      <c r="A50" s="5" t="s">
        <v>35</v>
      </c>
      <c r="B50" s="833" t="s">
        <v>2093</v>
      </c>
      <c r="C50" s="833" t="s">
        <v>20</v>
      </c>
      <c r="D50" s="834" t="s">
        <v>281</v>
      </c>
      <c r="E50" s="835" t="s">
        <v>2172</v>
      </c>
      <c r="F50" s="834" t="s">
        <v>2251</v>
      </c>
    </row>
    <row r="51" spans="1:6" x14ac:dyDescent="0.25">
      <c r="A51" s="5" t="s">
        <v>36</v>
      </c>
      <c r="B51" s="986" t="s">
        <v>1168</v>
      </c>
      <c r="C51" s="986" t="s">
        <v>5</v>
      </c>
      <c r="D51" s="986" t="s">
        <v>1169</v>
      </c>
      <c r="E51" s="986" t="s">
        <v>2171</v>
      </c>
      <c r="F51" s="32" t="s">
        <v>1171</v>
      </c>
    </row>
    <row r="52" spans="1:6" x14ac:dyDescent="0.25">
      <c r="A52" s="5" t="s">
        <v>37</v>
      </c>
      <c r="B52" s="986" t="s">
        <v>1172</v>
      </c>
      <c r="C52" s="986" t="s">
        <v>5</v>
      </c>
      <c r="D52" s="986" t="s">
        <v>2254</v>
      </c>
      <c r="E52" s="986" t="s">
        <v>2171</v>
      </c>
      <c r="F52" s="32" t="s">
        <v>2255</v>
      </c>
    </row>
    <row r="53" spans="1:6" x14ac:dyDescent="0.25">
      <c r="A53" s="435" t="s">
        <v>57</v>
      </c>
      <c r="B53" s="436"/>
      <c r="C53" s="436"/>
      <c r="D53" s="436"/>
      <c r="E53" s="437"/>
      <c r="F53" s="436"/>
    </row>
    <row r="54" spans="1:6" x14ac:dyDescent="0.25">
      <c r="A54" s="5" t="s">
        <v>39</v>
      </c>
      <c r="B54" s="1213" t="s">
        <v>136</v>
      </c>
      <c r="C54" s="1209" t="s">
        <v>53</v>
      </c>
      <c r="D54" s="1228" t="s">
        <v>137</v>
      </c>
      <c r="E54" s="1228" t="s">
        <v>74</v>
      </c>
      <c r="F54" s="1205" t="s">
        <v>138</v>
      </c>
    </row>
    <row r="55" spans="1:6" x14ac:dyDescent="0.25">
      <c r="A55" s="5" t="s">
        <v>38</v>
      </c>
      <c r="B55" s="1213" t="s">
        <v>139</v>
      </c>
      <c r="C55" s="1209" t="s">
        <v>53</v>
      </c>
      <c r="D55" s="1228" t="s">
        <v>137</v>
      </c>
      <c r="E55" s="1228" t="s">
        <v>74</v>
      </c>
      <c r="F55" s="72" t="s">
        <v>138</v>
      </c>
    </row>
    <row r="56" spans="1:6" x14ac:dyDescent="0.25">
      <c r="A56" s="72" t="s">
        <v>40</v>
      </c>
      <c r="B56" s="986" t="s">
        <v>1175</v>
      </c>
      <c r="C56" s="986" t="s">
        <v>5</v>
      </c>
      <c r="D56" s="986" t="s">
        <v>1173</v>
      </c>
      <c r="E56" s="986" t="s">
        <v>1170</v>
      </c>
      <c r="F56" s="987" t="s">
        <v>1174</v>
      </c>
    </row>
    <row r="57" spans="1:6" x14ac:dyDescent="0.25">
      <c r="A57" s="72" t="s">
        <v>41</v>
      </c>
      <c r="B57" s="986" t="s">
        <v>1178</v>
      </c>
      <c r="C57" s="986" t="s">
        <v>5</v>
      </c>
      <c r="D57" s="986" t="s">
        <v>1176</v>
      </c>
      <c r="E57" s="986" t="s">
        <v>1170</v>
      </c>
      <c r="F57" s="987" t="s">
        <v>1177</v>
      </c>
    </row>
    <row r="58" spans="1:6" x14ac:dyDescent="0.25">
      <c r="A58" s="645" t="s">
        <v>2581</v>
      </c>
      <c r="B58" s="572"/>
      <c r="C58" s="14"/>
      <c r="D58" s="14"/>
      <c r="E58" s="14"/>
      <c r="F58" s="14"/>
    </row>
    <row r="59" spans="1:6" x14ac:dyDescent="0.25">
      <c r="A59" s="5" t="s">
        <v>34</v>
      </c>
      <c r="B59" s="736" t="s">
        <v>1393</v>
      </c>
      <c r="C59" s="736" t="s">
        <v>1</v>
      </c>
      <c r="D59" s="736" t="s">
        <v>2692</v>
      </c>
      <c r="E59" s="736" t="s">
        <v>1344</v>
      </c>
      <c r="F59" s="736" t="s">
        <v>2693</v>
      </c>
    </row>
    <row r="60" spans="1:6" x14ac:dyDescent="0.25">
      <c r="A60" s="5" t="s">
        <v>35</v>
      </c>
      <c r="B60" s="736" t="s">
        <v>1396</v>
      </c>
      <c r="C60" s="736" t="s">
        <v>1</v>
      </c>
      <c r="D60" s="736" t="s">
        <v>2694</v>
      </c>
      <c r="E60" s="736" t="s">
        <v>1350</v>
      </c>
      <c r="F60" s="736" t="s">
        <v>2695</v>
      </c>
    </row>
    <row r="61" spans="1:6" x14ac:dyDescent="0.25">
      <c r="A61" s="5" t="s">
        <v>36</v>
      </c>
      <c r="B61" s="774" t="s">
        <v>2088</v>
      </c>
      <c r="C61" s="774" t="s">
        <v>427</v>
      </c>
      <c r="D61" s="774" t="s">
        <v>491</v>
      </c>
      <c r="E61" s="775" t="s">
        <v>435</v>
      </c>
      <c r="F61" s="776" t="s">
        <v>492</v>
      </c>
    </row>
    <row r="62" spans="1:6" x14ac:dyDescent="0.25">
      <c r="A62" s="5" t="s">
        <v>37</v>
      </c>
      <c r="B62" s="774" t="s">
        <v>2084</v>
      </c>
      <c r="C62" s="774" t="s">
        <v>427</v>
      </c>
      <c r="D62" s="774" t="s">
        <v>494</v>
      </c>
      <c r="E62" s="775" t="s">
        <v>435</v>
      </c>
      <c r="F62" s="776" t="s">
        <v>495</v>
      </c>
    </row>
    <row r="63" spans="1:6" x14ac:dyDescent="0.25">
      <c r="A63" s="435" t="s">
        <v>57</v>
      </c>
      <c r="B63" s="440"/>
      <c r="C63" s="439"/>
      <c r="D63" s="551"/>
      <c r="E63" s="440"/>
      <c r="F63" s="440"/>
    </row>
    <row r="64" spans="1:6" x14ac:dyDescent="0.25">
      <c r="A64" s="5" t="s">
        <v>39</v>
      </c>
      <c r="B64" s="1111" t="s">
        <v>3037</v>
      </c>
      <c r="C64" s="1111" t="s">
        <v>58</v>
      </c>
      <c r="D64" s="1121"/>
      <c r="E64" s="1095" t="s">
        <v>2452</v>
      </c>
      <c r="F64" s="100"/>
    </row>
    <row r="65" spans="1:6" x14ac:dyDescent="0.25">
      <c r="A65" s="5" t="s">
        <v>38</v>
      </c>
      <c r="B65" s="1111" t="s">
        <v>3038</v>
      </c>
      <c r="C65" s="1111" t="s">
        <v>58</v>
      </c>
      <c r="D65" s="1115"/>
      <c r="E65" s="1095" t="s">
        <v>2452</v>
      </c>
      <c r="F65" s="100"/>
    </row>
    <row r="66" spans="1:6" x14ac:dyDescent="0.25">
      <c r="A66" s="72" t="s">
        <v>40</v>
      </c>
      <c r="B66" s="1028" t="s">
        <v>1181</v>
      </c>
      <c r="C66" s="1028" t="s">
        <v>2022</v>
      </c>
      <c r="D66" s="1029" t="s">
        <v>1182</v>
      </c>
      <c r="E66" s="1030" t="s">
        <v>1170</v>
      </c>
      <c r="F66" s="1031" t="s">
        <v>1183</v>
      </c>
    </row>
    <row r="67" spans="1:6" x14ac:dyDescent="0.25">
      <c r="A67" s="72" t="s">
        <v>41</v>
      </c>
      <c r="B67" s="1028" t="s">
        <v>1181</v>
      </c>
      <c r="C67" s="1007" t="s">
        <v>2023</v>
      </c>
      <c r="D67" s="1031" t="s">
        <v>1182</v>
      </c>
      <c r="E67" s="1030" t="s">
        <v>1170</v>
      </c>
      <c r="F67" s="1031" t="s">
        <v>1183</v>
      </c>
    </row>
    <row r="68" spans="1:6" x14ac:dyDescent="0.25">
      <c r="A68" s="645" t="s">
        <v>2582</v>
      </c>
      <c r="B68" s="572"/>
      <c r="C68" s="31"/>
      <c r="D68" s="37"/>
      <c r="E68" s="14"/>
      <c r="F68" s="14"/>
    </row>
    <row r="69" spans="1:6" x14ac:dyDescent="0.25">
      <c r="A69" s="70" t="s">
        <v>34</v>
      </c>
      <c r="B69" s="848" t="s">
        <v>2014</v>
      </c>
      <c r="C69" s="849" t="s">
        <v>1896</v>
      </c>
      <c r="D69" s="850"/>
      <c r="E69" s="851" t="s">
        <v>1327</v>
      </c>
      <c r="F69" s="27"/>
    </row>
    <row r="70" spans="1:6" x14ac:dyDescent="0.25">
      <c r="A70" s="70" t="s">
        <v>35</v>
      </c>
      <c r="B70" s="848" t="s">
        <v>2014</v>
      </c>
      <c r="C70" s="849" t="s">
        <v>1896</v>
      </c>
      <c r="D70" s="850"/>
      <c r="E70" s="851" t="s">
        <v>1327</v>
      </c>
      <c r="F70" s="27"/>
    </row>
    <row r="71" spans="1:6" x14ac:dyDescent="0.25">
      <c r="A71" s="70" t="s">
        <v>36</v>
      </c>
      <c r="B71" s="849" t="s">
        <v>2013</v>
      </c>
      <c r="C71" s="849" t="s">
        <v>1898</v>
      </c>
      <c r="D71" s="850"/>
      <c r="E71" s="852" t="s">
        <v>1899</v>
      </c>
      <c r="F71" s="587"/>
    </row>
    <row r="72" spans="1:6" x14ac:dyDescent="0.25">
      <c r="A72" s="70" t="s">
        <v>37</v>
      </c>
      <c r="B72" s="849" t="s">
        <v>2013</v>
      </c>
      <c r="C72" s="849" t="s">
        <v>1898</v>
      </c>
      <c r="D72" s="850"/>
      <c r="E72" s="852" t="s">
        <v>1899</v>
      </c>
      <c r="F72" s="587"/>
    </row>
    <row r="73" spans="1:6" x14ac:dyDescent="0.25">
      <c r="A73" s="435" t="s">
        <v>57</v>
      </c>
      <c r="B73" s="435"/>
      <c r="C73" s="435"/>
      <c r="D73" s="435"/>
      <c r="E73" s="435"/>
      <c r="F73" s="435"/>
    </row>
    <row r="74" spans="1:6" x14ac:dyDescent="0.25">
      <c r="A74" s="5" t="s">
        <v>39</v>
      </c>
      <c r="B74" s="718" t="s">
        <v>2797</v>
      </c>
      <c r="C74" s="722" t="s">
        <v>2799</v>
      </c>
      <c r="D74" s="718" t="s">
        <v>2807</v>
      </c>
      <c r="E74" s="985" t="s">
        <v>2801</v>
      </c>
      <c r="F74" s="718" t="s">
        <v>2802</v>
      </c>
    </row>
    <row r="75" spans="1:6" x14ac:dyDescent="0.25">
      <c r="A75" s="5" t="s">
        <v>38</v>
      </c>
      <c r="B75" s="718" t="s">
        <v>2798</v>
      </c>
      <c r="C75" s="722" t="s">
        <v>2799</v>
      </c>
      <c r="D75" s="718" t="s">
        <v>2808</v>
      </c>
      <c r="E75" s="985" t="s">
        <v>2801</v>
      </c>
      <c r="F75" s="718" t="s">
        <v>2803</v>
      </c>
    </row>
    <row r="76" spans="1:6" x14ac:dyDescent="0.25">
      <c r="A76" s="72" t="s">
        <v>40</v>
      </c>
      <c r="B76" s="718" t="s">
        <v>2797</v>
      </c>
      <c r="C76" s="722" t="s">
        <v>2800</v>
      </c>
      <c r="D76" s="985" t="s">
        <v>2807</v>
      </c>
      <c r="E76" s="985" t="s">
        <v>2801</v>
      </c>
      <c r="F76" s="727" t="s">
        <v>2804</v>
      </c>
    </row>
    <row r="77" spans="1:6" x14ac:dyDescent="0.25">
      <c r="A77" s="72" t="s">
        <v>41</v>
      </c>
      <c r="B77" s="718" t="s">
        <v>2798</v>
      </c>
      <c r="C77" s="722" t="s">
        <v>2800</v>
      </c>
      <c r="D77" s="985" t="s">
        <v>2809</v>
      </c>
      <c r="E77" s="985" t="s">
        <v>2801</v>
      </c>
      <c r="F77" s="718" t="s">
        <v>2803</v>
      </c>
    </row>
    <row r="78" spans="1:6" x14ac:dyDescent="0.25">
      <c r="A78" s="645" t="s">
        <v>2583</v>
      </c>
      <c r="B78" s="572"/>
      <c r="C78" s="14"/>
      <c r="D78" s="14"/>
      <c r="E78" s="14"/>
      <c r="F78" s="14"/>
    </row>
    <row r="79" spans="1:6" x14ac:dyDescent="0.25">
      <c r="A79" s="5" t="s">
        <v>34</v>
      </c>
      <c r="B79" s="875" t="s">
        <v>3048</v>
      </c>
      <c r="C79" s="873" t="s">
        <v>21</v>
      </c>
      <c r="D79" s="875" t="s">
        <v>3049</v>
      </c>
      <c r="E79" s="876" t="s">
        <v>3045</v>
      </c>
      <c r="F79" s="1195" t="s">
        <v>3050</v>
      </c>
    </row>
    <row r="80" spans="1:6" x14ac:dyDescent="0.25">
      <c r="A80" s="5" t="s">
        <v>35</v>
      </c>
      <c r="B80" s="873" t="s">
        <v>3051</v>
      </c>
      <c r="C80" s="873" t="s">
        <v>21</v>
      </c>
      <c r="D80" s="873" t="s">
        <v>3052</v>
      </c>
      <c r="E80" s="873" t="s">
        <v>2488</v>
      </c>
      <c r="F80" s="873" t="s">
        <v>3053</v>
      </c>
    </row>
    <row r="81" spans="1:6" x14ac:dyDescent="0.25">
      <c r="A81" s="5" t="s">
        <v>36</v>
      </c>
      <c r="B81" s="877" t="s">
        <v>2114</v>
      </c>
      <c r="C81" s="877" t="s">
        <v>21</v>
      </c>
      <c r="D81" s="877" t="s">
        <v>2265</v>
      </c>
      <c r="E81" s="877" t="s">
        <v>2488</v>
      </c>
      <c r="F81" s="877" t="s">
        <v>3054</v>
      </c>
    </row>
    <row r="82" spans="1:6" x14ac:dyDescent="0.25">
      <c r="A82" s="5" t="s">
        <v>37</v>
      </c>
      <c r="B82" s="877" t="s">
        <v>2115</v>
      </c>
      <c r="C82" s="873" t="s">
        <v>21</v>
      </c>
      <c r="D82" s="1196" t="s">
        <v>2266</v>
      </c>
      <c r="E82" s="1196" t="s">
        <v>2488</v>
      </c>
      <c r="F82" s="879" t="s">
        <v>3055</v>
      </c>
    </row>
    <row r="83" spans="1:6" x14ac:dyDescent="0.25">
      <c r="A83" s="435" t="s">
        <v>57</v>
      </c>
      <c r="B83" s="436"/>
      <c r="C83" s="436"/>
      <c r="D83" s="436"/>
      <c r="E83" s="437"/>
      <c r="F83" s="436"/>
    </row>
    <row r="84" spans="1:6" x14ac:dyDescent="0.25">
      <c r="A84" s="5" t="s">
        <v>39</v>
      </c>
      <c r="B84" s="1439" t="s">
        <v>3288</v>
      </c>
      <c r="C84" s="1439" t="s">
        <v>3287</v>
      </c>
      <c r="D84" s="1440"/>
      <c r="E84" s="1441"/>
      <c r="F84" s="1440"/>
    </row>
    <row r="85" spans="1:6" x14ac:dyDescent="0.25">
      <c r="A85" s="5" t="s">
        <v>38</v>
      </c>
      <c r="B85" s="1439" t="s">
        <v>3289</v>
      </c>
      <c r="C85" s="1439" t="s">
        <v>3287</v>
      </c>
      <c r="D85" s="1440"/>
      <c r="E85" s="1441"/>
      <c r="F85" s="1440"/>
    </row>
    <row r="86" spans="1:6" x14ac:dyDescent="0.25">
      <c r="A86" s="72" t="s">
        <v>40</v>
      </c>
      <c r="B86" s="1425"/>
      <c r="C86" s="583" t="s">
        <v>1991</v>
      </c>
      <c r="D86" s="1426"/>
      <c r="E86" s="1426"/>
      <c r="F86" s="1427"/>
    </row>
    <row r="87" spans="1:6" x14ac:dyDescent="0.25">
      <c r="A87" s="72" t="s">
        <v>41</v>
      </c>
      <c r="B87" s="1425"/>
      <c r="C87" s="583" t="s">
        <v>1991</v>
      </c>
      <c r="D87" s="1426"/>
      <c r="E87" s="1426"/>
      <c r="F87" s="1425"/>
    </row>
    <row r="88" spans="1:6" x14ac:dyDescent="0.25">
      <c r="A88" s="59" t="s">
        <v>14</v>
      </c>
      <c r="B88" s="59"/>
      <c r="C88" s="59"/>
      <c r="D88" s="59"/>
      <c r="E88" s="59"/>
      <c r="F88" s="59"/>
    </row>
    <row r="89" spans="1:6" x14ac:dyDescent="0.25">
      <c r="A89" s="11" t="s">
        <v>3</v>
      </c>
      <c r="B89" s="11" t="s">
        <v>6</v>
      </c>
      <c r="C89" s="11" t="s">
        <v>7</v>
      </c>
      <c r="D89" s="11" t="s">
        <v>8</v>
      </c>
      <c r="E89" s="12" t="s">
        <v>4</v>
      </c>
      <c r="F89" s="11" t="s">
        <v>11</v>
      </c>
    </row>
    <row r="90" spans="1:6" x14ac:dyDescent="0.25">
      <c r="A90" s="645" t="s">
        <v>2584</v>
      </c>
      <c r="B90" s="645"/>
      <c r="C90" s="572"/>
      <c r="D90" s="14"/>
      <c r="E90" s="14"/>
      <c r="F90" s="14"/>
    </row>
    <row r="91" spans="1:6" x14ac:dyDescent="0.25">
      <c r="A91" s="5" t="s">
        <v>34</v>
      </c>
      <c r="B91" s="517" t="s">
        <v>1342</v>
      </c>
      <c r="C91" s="517" t="s">
        <v>1</v>
      </c>
      <c r="D91" s="517" t="s">
        <v>2696</v>
      </c>
      <c r="E91" s="518" t="s">
        <v>1327</v>
      </c>
      <c r="F91" s="736" t="s">
        <v>1359</v>
      </c>
    </row>
    <row r="92" spans="1:6" x14ac:dyDescent="0.25">
      <c r="A92" s="5" t="s">
        <v>35</v>
      </c>
      <c r="B92" s="517" t="s">
        <v>1346</v>
      </c>
      <c r="C92" s="517" t="s">
        <v>1</v>
      </c>
      <c r="D92" s="517" t="s">
        <v>2697</v>
      </c>
      <c r="E92" s="518" t="s">
        <v>1327</v>
      </c>
      <c r="F92" s="736" t="s">
        <v>1359</v>
      </c>
    </row>
    <row r="93" spans="1:6" x14ac:dyDescent="0.25">
      <c r="A93" s="5" t="s">
        <v>36</v>
      </c>
      <c r="B93" s="918" t="s">
        <v>2123</v>
      </c>
      <c r="C93" s="918" t="s">
        <v>9</v>
      </c>
      <c r="D93" s="918" t="s">
        <v>862</v>
      </c>
      <c r="E93" s="918" t="s">
        <v>2185</v>
      </c>
      <c r="F93" s="918" t="s">
        <v>863</v>
      </c>
    </row>
    <row r="94" spans="1:6" x14ac:dyDescent="0.25">
      <c r="A94" s="5" t="s">
        <v>37</v>
      </c>
      <c r="B94" s="918" t="s">
        <v>2124</v>
      </c>
      <c r="C94" s="918" t="s">
        <v>9</v>
      </c>
      <c r="D94" s="918" t="s">
        <v>862</v>
      </c>
      <c r="E94" s="918" t="s">
        <v>2185</v>
      </c>
      <c r="F94" s="918" t="s">
        <v>863</v>
      </c>
    </row>
    <row r="95" spans="1:6" x14ac:dyDescent="0.25">
      <c r="A95" s="435" t="s">
        <v>57</v>
      </c>
      <c r="B95" s="436"/>
      <c r="C95" s="436"/>
      <c r="D95" s="436"/>
      <c r="E95" s="437"/>
      <c r="F95" s="436"/>
    </row>
    <row r="96" spans="1:6" x14ac:dyDescent="0.25">
      <c r="A96" s="5" t="s">
        <v>39</v>
      </c>
      <c r="B96" s="1111" t="s">
        <v>2318</v>
      </c>
      <c r="C96" s="1111" t="s">
        <v>58</v>
      </c>
      <c r="D96" s="1117"/>
      <c r="E96" s="1118" t="s">
        <v>2452</v>
      </c>
      <c r="F96" s="61"/>
    </row>
    <row r="97" spans="1:6" x14ac:dyDescent="0.25">
      <c r="A97" s="5" t="s">
        <v>38</v>
      </c>
      <c r="B97" s="1111" t="s">
        <v>3039</v>
      </c>
      <c r="C97" s="1111" t="s">
        <v>58</v>
      </c>
      <c r="D97" s="1117"/>
      <c r="E97" s="1118" t="s">
        <v>2452</v>
      </c>
      <c r="F97" s="61"/>
    </row>
    <row r="98" spans="1:6" x14ac:dyDescent="0.25">
      <c r="A98" s="72" t="s">
        <v>40</v>
      </c>
      <c r="B98" s="1148" t="s">
        <v>2089</v>
      </c>
      <c r="C98" s="1147" t="s">
        <v>1990</v>
      </c>
      <c r="D98" s="32"/>
      <c r="E98" s="32"/>
      <c r="F98" s="32"/>
    </row>
    <row r="99" spans="1:6" x14ac:dyDescent="0.25">
      <c r="A99" s="72" t="s">
        <v>41</v>
      </c>
      <c r="B99" s="1148" t="s">
        <v>2089</v>
      </c>
      <c r="C99" s="1147" t="s">
        <v>1990</v>
      </c>
      <c r="D99" s="32"/>
      <c r="E99" s="32"/>
      <c r="F99" s="32"/>
    </row>
    <row r="100" spans="1:6" x14ac:dyDescent="0.25">
      <c r="A100" s="645" t="s">
        <v>2585</v>
      </c>
      <c r="B100" s="572"/>
      <c r="C100" s="14"/>
      <c r="D100" s="14"/>
      <c r="E100" s="14"/>
      <c r="F100" s="14"/>
    </row>
    <row r="101" spans="1:6" x14ac:dyDescent="0.25">
      <c r="A101" s="5" t="s">
        <v>34</v>
      </c>
      <c r="B101" s="987" t="s">
        <v>1190</v>
      </c>
      <c r="C101" s="987" t="s">
        <v>5</v>
      </c>
      <c r="D101" s="987" t="s">
        <v>2256</v>
      </c>
      <c r="E101" s="987" t="s">
        <v>1170</v>
      </c>
      <c r="F101" s="987" t="s">
        <v>2257</v>
      </c>
    </row>
    <row r="102" spans="1:6" x14ac:dyDescent="0.25">
      <c r="A102" s="5" t="s">
        <v>35</v>
      </c>
      <c r="B102" s="987" t="s">
        <v>1193</v>
      </c>
      <c r="C102" s="987" t="s">
        <v>5</v>
      </c>
      <c r="D102" s="987" t="s">
        <v>2258</v>
      </c>
      <c r="E102" s="987" t="s">
        <v>1170</v>
      </c>
      <c r="F102" s="987" t="s">
        <v>2259</v>
      </c>
    </row>
    <row r="103" spans="1:6" x14ac:dyDescent="0.25">
      <c r="A103" s="5" t="s">
        <v>36</v>
      </c>
      <c r="B103" s="736" t="s">
        <v>1348</v>
      </c>
      <c r="C103" s="736" t="s">
        <v>1</v>
      </c>
      <c r="D103" s="736" t="s">
        <v>2698</v>
      </c>
      <c r="E103" s="736" t="s">
        <v>1344</v>
      </c>
      <c r="F103" s="736" t="s">
        <v>1364</v>
      </c>
    </row>
    <row r="104" spans="1:6" x14ac:dyDescent="0.25">
      <c r="A104" s="5" t="s">
        <v>37</v>
      </c>
      <c r="B104" s="736" t="s">
        <v>1352</v>
      </c>
      <c r="C104" s="736" t="s">
        <v>1</v>
      </c>
      <c r="D104" s="736" t="s">
        <v>1381</v>
      </c>
      <c r="E104" s="736" t="s">
        <v>1344</v>
      </c>
      <c r="F104" s="736" t="s">
        <v>2699</v>
      </c>
    </row>
    <row r="105" spans="1:6" x14ac:dyDescent="0.25">
      <c r="A105" s="435" t="s">
        <v>57</v>
      </c>
      <c r="B105" s="436"/>
      <c r="C105" s="436"/>
      <c r="D105" s="436"/>
      <c r="E105" s="437"/>
      <c r="F105" s="436"/>
    </row>
    <row r="106" spans="1:6" x14ac:dyDescent="0.25">
      <c r="A106" s="5" t="s">
        <v>39</v>
      </c>
      <c r="B106" s="987" t="s">
        <v>1202</v>
      </c>
      <c r="C106" s="987" t="s">
        <v>5</v>
      </c>
      <c r="D106" s="987" t="s">
        <v>1191</v>
      </c>
      <c r="E106" s="987" t="s">
        <v>1170</v>
      </c>
      <c r="F106" s="987" t="s">
        <v>1192</v>
      </c>
    </row>
    <row r="107" spans="1:6" x14ac:dyDescent="0.25">
      <c r="A107" s="5" t="s">
        <v>38</v>
      </c>
      <c r="B107" s="987" t="s">
        <v>1205</v>
      </c>
      <c r="C107" s="987" t="s">
        <v>5</v>
      </c>
      <c r="D107" s="987" t="s">
        <v>1194</v>
      </c>
      <c r="E107" s="987" t="s">
        <v>1170</v>
      </c>
      <c r="F107" s="987" t="s">
        <v>1195</v>
      </c>
    </row>
    <row r="108" spans="1:6" x14ac:dyDescent="0.25">
      <c r="A108" s="5" t="s">
        <v>40</v>
      </c>
      <c r="B108" s="1147" t="s">
        <v>2090</v>
      </c>
      <c r="C108" s="1147" t="s">
        <v>1988</v>
      </c>
      <c r="D108" s="75"/>
      <c r="E108" s="75"/>
      <c r="F108" s="75"/>
    </row>
    <row r="109" spans="1:6" x14ac:dyDescent="0.25">
      <c r="A109" s="5" t="s">
        <v>41</v>
      </c>
      <c r="B109" s="1147" t="s">
        <v>2090</v>
      </c>
      <c r="C109" s="1147" t="s">
        <v>1988</v>
      </c>
      <c r="D109" s="75"/>
      <c r="E109" s="75"/>
      <c r="F109" s="75"/>
    </row>
    <row r="110" spans="1:6" x14ac:dyDescent="0.25">
      <c r="A110" s="645" t="s">
        <v>2586</v>
      </c>
      <c r="B110" s="572"/>
      <c r="C110" s="14"/>
      <c r="D110" s="14"/>
      <c r="E110" s="14"/>
      <c r="F110" s="14"/>
    </row>
    <row r="111" spans="1:6" x14ac:dyDescent="0.25">
      <c r="A111" s="5" t="s">
        <v>34</v>
      </c>
      <c r="B111" s="74"/>
      <c r="C111" s="74" t="s">
        <v>1991</v>
      </c>
      <c r="D111" s="74"/>
      <c r="E111" s="74"/>
      <c r="F111" s="74"/>
    </row>
    <row r="112" spans="1:6" x14ac:dyDescent="0.25">
      <c r="A112" s="5" t="s">
        <v>35</v>
      </c>
      <c r="B112" s="776" t="s">
        <v>2085</v>
      </c>
      <c r="C112" s="776" t="s">
        <v>427</v>
      </c>
      <c r="D112" s="776" t="s">
        <v>497</v>
      </c>
      <c r="E112" s="776" t="s">
        <v>435</v>
      </c>
      <c r="F112" s="776" t="s">
        <v>498</v>
      </c>
    </row>
    <row r="113" spans="1:6" x14ac:dyDescent="0.25">
      <c r="A113" s="5" t="s">
        <v>36</v>
      </c>
      <c r="B113" s="830" t="s">
        <v>2331</v>
      </c>
      <c r="C113" s="830" t="s">
        <v>20</v>
      </c>
      <c r="D113" s="830" t="s">
        <v>2805</v>
      </c>
      <c r="E113" s="830" t="s">
        <v>2172</v>
      </c>
      <c r="F113" s="830" t="s">
        <v>2333</v>
      </c>
    </row>
    <row r="114" spans="1:6" x14ac:dyDescent="0.25">
      <c r="A114" s="5" t="s">
        <v>37</v>
      </c>
      <c r="B114" s="830" t="s">
        <v>2332</v>
      </c>
      <c r="C114" s="830" t="s">
        <v>20</v>
      </c>
      <c r="D114" s="830" t="s">
        <v>289</v>
      </c>
      <c r="E114" s="830" t="s">
        <v>2172</v>
      </c>
      <c r="F114" s="830" t="s">
        <v>2334</v>
      </c>
    </row>
    <row r="115" spans="1:6" x14ac:dyDescent="0.25">
      <c r="A115" s="435" t="s">
        <v>57</v>
      </c>
      <c r="B115" s="436"/>
      <c r="C115" s="436"/>
      <c r="D115" s="436"/>
      <c r="E115" s="437"/>
      <c r="F115" s="436"/>
    </row>
    <row r="116" spans="1:6" x14ac:dyDescent="0.25">
      <c r="A116" s="5" t="s">
        <v>39</v>
      </c>
      <c r="B116" s="766" t="s">
        <v>2951</v>
      </c>
      <c r="C116" s="766" t="s">
        <v>2953</v>
      </c>
      <c r="D116" s="766" t="s">
        <v>2955</v>
      </c>
      <c r="E116" s="782" t="s">
        <v>2957</v>
      </c>
      <c r="F116" s="766" t="s">
        <v>2958</v>
      </c>
    </row>
    <row r="117" spans="1:6" x14ac:dyDescent="0.25">
      <c r="A117" s="5" t="s">
        <v>38</v>
      </c>
      <c r="B117" s="766" t="s">
        <v>2952</v>
      </c>
      <c r="C117" s="766" t="s">
        <v>2953</v>
      </c>
      <c r="D117" s="766" t="s">
        <v>2956</v>
      </c>
      <c r="E117" s="782" t="s">
        <v>2957</v>
      </c>
      <c r="F117" s="766" t="s">
        <v>2959</v>
      </c>
    </row>
    <row r="118" spans="1:6" x14ac:dyDescent="0.25">
      <c r="A118" s="72" t="s">
        <v>40</v>
      </c>
      <c r="B118" s="766" t="s">
        <v>2951</v>
      </c>
      <c r="C118" s="766" t="s">
        <v>2954</v>
      </c>
      <c r="D118" s="766" t="s">
        <v>2955</v>
      </c>
      <c r="E118" s="782" t="s">
        <v>2957</v>
      </c>
      <c r="F118" s="766" t="s">
        <v>2958</v>
      </c>
    </row>
    <row r="119" spans="1:6" x14ac:dyDescent="0.25">
      <c r="A119" s="72" t="s">
        <v>41</v>
      </c>
      <c r="B119" s="766" t="s">
        <v>2952</v>
      </c>
      <c r="C119" s="766" t="s">
        <v>2954</v>
      </c>
      <c r="D119" s="766" t="s">
        <v>2956</v>
      </c>
      <c r="E119" s="782" t="s">
        <v>2957</v>
      </c>
      <c r="F119" s="766" t="s">
        <v>2959</v>
      </c>
    </row>
    <row r="120" spans="1:6" x14ac:dyDescent="0.25">
      <c r="A120" s="645" t="s">
        <v>2587</v>
      </c>
      <c r="B120" s="572"/>
      <c r="C120" s="14"/>
      <c r="D120" s="14"/>
      <c r="E120" s="14"/>
      <c r="F120" s="14"/>
    </row>
    <row r="121" spans="1:6" x14ac:dyDescent="0.25">
      <c r="A121" s="70" t="s">
        <v>34</v>
      </c>
      <c r="B121" s="1439" t="s">
        <v>3290</v>
      </c>
      <c r="C121" s="1439" t="s">
        <v>3287</v>
      </c>
      <c r="D121" s="1442"/>
      <c r="E121" s="1443"/>
      <c r="F121" s="1444"/>
    </row>
    <row r="122" spans="1:6" x14ac:dyDescent="0.25">
      <c r="A122" s="70" t="s">
        <v>35</v>
      </c>
      <c r="B122" s="1439" t="s">
        <v>3291</v>
      </c>
      <c r="C122" s="1439" t="s">
        <v>3287</v>
      </c>
      <c r="D122" s="1442"/>
      <c r="E122" s="1443"/>
      <c r="F122" s="1444"/>
    </row>
    <row r="123" spans="1:6" x14ac:dyDescent="0.25">
      <c r="A123" s="70" t="s">
        <v>36</v>
      </c>
      <c r="B123" s="32"/>
      <c r="C123" s="32" t="s">
        <v>1991</v>
      </c>
      <c r="D123" s="48"/>
      <c r="E123" s="38"/>
      <c r="F123" s="587"/>
    </row>
    <row r="124" spans="1:6" x14ac:dyDescent="0.25">
      <c r="A124" s="70" t="s">
        <v>37</v>
      </c>
      <c r="B124" s="32"/>
      <c r="C124" s="32" t="s">
        <v>1991</v>
      </c>
      <c r="D124" s="48"/>
      <c r="E124" s="38"/>
      <c r="F124" s="587"/>
    </row>
    <row r="125" spans="1:6" x14ac:dyDescent="0.25">
      <c r="A125" s="435" t="s">
        <v>57</v>
      </c>
      <c r="B125" s="436"/>
      <c r="C125" s="436"/>
      <c r="D125" s="436"/>
      <c r="E125" s="437"/>
      <c r="F125" s="436"/>
    </row>
    <row r="126" spans="1:6" x14ac:dyDescent="0.25">
      <c r="A126" s="5" t="s">
        <v>39</v>
      </c>
      <c r="B126" s="718" t="s">
        <v>2253</v>
      </c>
      <c r="C126" s="718" t="s">
        <v>2799</v>
      </c>
      <c r="D126" s="718" t="s">
        <v>2806</v>
      </c>
      <c r="E126" s="718" t="s">
        <v>2801</v>
      </c>
      <c r="F126" s="718" t="s">
        <v>2810</v>
      </c>
    </row>
    <row r="127" spans="1:6" x14ac:dyDescent="0.25">
      <c r="A127" s="5" t="s">
        <v>38</v>
      </c>
      <c r="B127" s="718" t="s">
        <v>2252</v>
      </c>
      <c r="C127" s="718" t="s">
        <v>2799</v>
      </c>
      <c r="D127" s="718" t="s">
        <v>3244</v>
      </c>
      <c r="E127" s="718" t="s">
        <v>2801</v>
      </c>
      <c r="F127" s="718" t="s">
        <v>2811</v>
      </c>
    </row>
    <row r="128" spans="1:6" x14ac:dyDescent="0.25">
      <c r="A128" s="72" t="s">
        <v>40</v>
      </c>
      <c r="B128" s="718" t="s">
        <v>2253</v>
      </c>
      <c r="C128" s="718" t="s">
        <v>2800</v>
      </c>
      <c r="D128" s="718" t="s">
        <v>2806</v>
      </c>
      <c r="E128" s="718" t="s">
        <v>2801</v>
      </c>
      <c r="F128" s="718" t="s">
        <v>2810</v>
      </c>
    </row>
    <row r="129" spans="1:6" x14ac:dyDescent="0.25">
      <c r="A129" s="72" t="s">
        <v>41</v>
      </c>
      <c r="B129" s="718" t="s">
        <v>2252</v>
      </c>
      <c r="C129" s="718" t="s">
        <v>2800</v>
      </c>
      <c r="D129" s="718" t="s">
        <v>3244</v>
      </c>
      <c r="E129" s="718" t="s">
        <v>2801</v>
      </c>
      <c r="F129" s="718" t="s">
        <v>2811</v>
      </c>
    </row>
    <row r="130" spans="1:6" x14ac:dyDescent="0.25">
      <c r="A130" s="645" t="s">
        <v>2588</v>
      </c>
      <c r="B130" s="572"/>
      <c r="C130" s="14"/>
      <c r="D130" s="14"/>
      <c r="E130" s="14"/>
      <c r="F130" s="14"/>
    </row>
    <row r="131" spans="1:6" x14ac:dyDescent="0.25">
      <c r="A131" s="5" t="s">
        <v>34</v>
      </c>
      <c r="B131" s="1032" t="s">
        <v>1213</v>
      </c>
      <c r="C131" s="1033" t="s">
        <v>5</v>
      </c>
      <c r="D131" s="1034" t="s">
        <v>2917</v>
      </c>
      <c r="E131" s="1032" t="s">
        <v>1170</v>
      </c>
      <c r="F131" s="1035" t="s">
        <v>2918</v>
      </c>
    </row>
    <row r="132" spans="1:6" x14ac:dyDescent="0.25">
      <c r="A132" s="5" t="s">
        <v>35</v>
      </c>
      <c r="B132" s="1036" t="s">
        <v>1216</v>
      </c>
      <c r="C132" s="1037" t="s">
        <v>5</v>
      </c>
      <c r="D132" s="1038" t="s">
        <v>2919</v>
      </c>
      <c r="E132" s="1036" t="s">
        <v>1170</v>
      </c>
      <c r="F132" s="1039" t="s">
        <v>2920</v>
      </c>
    </row>
    <row r="133" spans="1:6" x14ac:dyDescent="0.25">
      <c r="A133" s="5" t="s">
        <v>36</v>
      </c>
      <c r="B133" s="1007" t="s">
        <v>1196</v>
      </c>
      <c r="C133" s="1007" t="s">
        <v>2022</v>
      </c>
      <c r="D133" s="1028" t="s">
        <v>1197</v>
      </c>
      <c r="E133" s="1007" t="s">
        <v>1170</v>
      </c>
      <c r="F133" s="1040" t="s">
        <v>1198</v>
      </c>
    </row>
    <row r="134" spans="1:6" x14ac:dyDescent="0.25">
      <c r="A134" s="5" t="s">
        <v>37</v>
      </c>
      <c r="B134" s="1007" t="s">
        <v>1199</v>
      </c>
      <c r="C134" s="1007" t="s">
        <v>2022</v>
      </c>
      <c r="D134" s="1028" t="s">
        <v>1200</v>
      </c>
      <c r="E134" s="1007" t="s">
        <v>1170</v>
      </c>
      <c r="F134" s="1040" t="s">
        <v>1201</v>
      </c>
    </row>
    <row r="135" spans="1:6" x14ac:dyDescent="0.25">
      <c r="A135" s="435" t="s">
        <v>57</v>
      </c>
      <c r="B135" s="436"/>
      <c r="C135" s="436"/>
      <c r="D135" s="436"/>
      <c r="E135" s="437"/>
      <c r="F135" s="436"/>
    </row>
    <row r="136" spans="1:6" x14ac:dyDescent="0.25">
      <c r="A136" s="5" t="s">
        <v>39</v>
      </c>
      <c r="B136" s="1028" t="s">
        <v>1196</v>
      </c>
      <c r="C136" s="1007" t="s">
        <v>2023</v>
      </c>
      <c r="D136" s="1028" t="s">
        <v>1197</v>
      </c>
      <c r="E136" s="1041" t="s">
        <v>1170</v>
      </c>
      <c r="F136" s="1028" t="s">
        <v>1198</v>
      </c>
    </row>
    <row r="137" spans="1:6" x14ac:dyDescent="0.25">
      <c r="A137" s="5" t="s">
        <v>38</v>
      </c>
      <c r="B137" s="1028" t="s">
        <v>1199</v>
      </c>
      <c r="C137" s="1007" t="s">
        <v>2960</v>
      </c>
      <c r="D137" s="1028" t="s">
        <v>1200</v>
      </c>
      <c r="E137" s="1041" t="s">
        <v>1170</v>
      </c>
      <c r="F137" s="1028" t="s">
        <v>1201</v>
      </c>
    </row>
    <row r="138" spans="1:6" x14ac:dyDescent="0.25">
      <c r="A138" s="72" t="s">
        <v>40</v>
      </c>
      <c r="B138" s="1148" t="s">
        <v>2091</v>
      </c>
      <c r="C138" s="1148" t="s">
        <v>1986</v>
      </c>
      <c r="D138" s="5"/>
      <c r="E138" s="5"/>
      <c r="F138" s="5"/>
    </row>
    <row r="139" spans="1:6" x14ac:dyDescent="0.25">
      <c r="A139" s="72" t="s">
        <v>41</v>
      </c>
      <c r="B139" s="1148" t="s">
        <v>2091</v>
      </c>
      <c r="C139" s="1148" t="s">
        <v>1986</v>
      </c>
      <c r="D139" s="5"/>
      <c r="E139" s="5"/>
      <c r="F139" s="5"/>
    </row>
    <row r="140" spans="1:6" x14ac:dyDescent="0.25">
      <c r="A140" s="59" t="s">
        <v>15</v>
      </c>
      <c r="B140" s="59"/>
      <c r="C140" s="59"/>
      <c r="D140" s="59"/>
      <c r="E140" s="59"/>
      <c r="F140" s="59"/>
    </row>
    <row r="141" spans="1:6" x14ac:dyDescent="0.25">
      <c r="A141" s="11" t="s">
        <v>3</v>
      </c>
      <c r="B141" s="11" t="s">
        <v>6</v>
      </c>
      <c r="C141" s="11" t="s">
        <v>7</v>
      </c>
      <c r="D141" s="11" t="s">
        <v>8</v>
      </c>
      <c r="E141" s="12" t="s">
        <v>4</v>
      </c>
      <c r="F141" s="11" t="s">
        <v>11</v>
      </c>
    </row>
    <row r="142" spans="1:6" x14ac:dyDescent="0.25">
      <c r="A142" s="645" t="s">
        <v>3255</v>
      </c>
      <c r="B142" s="645"/>
      <c r="C142" s="572"/>
      <c r="D142" s="14"/>
      <c r="E142" s="14"/>
      <c r="F142" s="14"/>
    </row>
    <row r="143" spans="1:6" x14ac:dyDescent="0.25">
      <c r="A143" s="18" t="s">
        <v>34</v>
      </c>
      <c r="B143" s="518" t="s">
        <v>1416</v>
      </c>
      <c r="C143" s="518" t="s">
        <v>1</v>
      </c>
      <c r="D143" s="518" t="s">
        <v>2700</v>
      </c>
      <c r="E143" s="518" t="s">
        <v>1327</v>
      </c>
      <c r="F143" s="736" t="s">
        <v>1389</v>
      </c>
    </row>
    <row r="144" spans="1:6" x14ac:dyDescent="0.25">
      <c r="A144" s="18" t="s">
        <v>35</v>
      </c>
      <c r="B144" s="518" t="s">
        <v>1419</v>
      </c>
      <c r="C144" s="518" t="s">
        <v>1</v>
      </c>
      <c r="D144" s="518" t="s">
        <v>2701</v>
      </c>
      <c r="E144" s="518" t="s">
        <v>1327</v>
      </c>
      <c r="F144" s="736" t="s">
        <v>1392</v>
      </c>
    </row>
    <row r="145" spans="1:6" x14ac:dyDescent="0.25">
      <c r="A145" s="18" t="s">
        <v>36</v>
      </c>
      <c r="B145" s="838" t="s">
        <v>2094</v>
      </c>
      <c r="C145" s="838" t="s">
        <v>20</v>
      </c>
      <c r="D145" s="838" t="s">
        <v>294</v>
      </c>
      <c r="E145" s="839" t="s">
        <v>2172</v>
      </c>
      <c r="F145" s="830" t="s">
        <v>2845</v>
      </c>
    </row>
    <row r="146" spans="1:6" x14ac:dyDescent="0.25">
      <c r="A146" s="18" t="s">
        <v>37</v>
      </c>
      <c r="B146" s="838" t="s">
        <v>2095</v>
      </c>
      <c r="C146" s="838" t="s">
        <v>20</v>
      </c>
      <c r="D146" s="838" t="s">
        <v>297</v>
      </c>
      <c r="E146" s="839" t="s">
        <v>2172</v>
      </c>
      <c r="F146" s="830" t="s">
        <v>2846</v>
      </c>
    </row>
    <row r="147" spans="1:6" x14ac:dyDescent="0.25">
      <c r="A147" s="470" t="s">
        <v>57</v>
      </c>
      <c r="B147" s="436"/>
      <c r="C147" s="436"/>
      <c r="D147" s="436"/>
      <c r="E147" s="437"/>
      <c r="F147" s="436"/>
    </row>
    <row r="148" spans="1:6" x14ac:dyDescent="0.25">
      <c r="A148" s="18" t="s">
        <v>39</v>
      </c>
      <c r="B148" s="935" t="s">
        <v>865</v>
      </c>
      <c r="C148" s="935" t="s">
        <v>9</v>
      </c>
      <c r="D148" s="935" t="s">
        <v>866</v>
      </c>
      <c r="E148" s="935" t="s">
        <v>2897</v>
      </c>
      <c r="F148" s="935" t="s">
        <v>2913</v>
      </c>
    </row>
    <row r="149" spans="1:6" x14ac:dyDescent="0.25">
      <c r="A149" s="18" t="s">
        <v>38</v>
      </c>
      <c r="B149" s="935" t="s">
        <v>868</v>
      </c>
      <c r="C149" s="935" t="s">
        <v>9</v>
      </c>
      <c r="D149" s="935" t="s">
        <v>866</v>
      </c>
      <c r="E149" s="935" t="s">
        <v>2897</v>
      </c>
      <c r="F149" s="935" t="s">
        <v>2913</v>
      </c>
    </row>
    <row r="150" spans="1:6" x14ac:dyDescent="0.25">
      <c r="A150" s="74" t="s">
        <v>40</v>
      </c>
      <c r="B150" s="1148" t="s">
        <v>2089</v>
      </c>
      <c r="C150" s="1148" t="s">
        <v>1990</v>
      </c>
      <c r="D150" s="5"/>
      <c r="E150" s="5"/>
      <c r="F150" s="5"/>
    </row>
    <row r="151" spans="1:6" x14ac:dyDescent="0.25">
      <c r="A151" s="74" t="s">
        <v>41</v>
      </c>
      <c r="B151" s="1148" t="s">
        <v>2089</v>
      </c>
      <c r="C151" s="1148" t="s">
        <v>1990</v>
      </c>
      <c r="D151" s="5"/>
      <c r="E151" s="5"/>
      <c r="F151" s="5"/>
    </row>
    <row r="152" spans="1:6" x14ac:dyDescent="0.25">
      <c r="A152" s="645" t="s">
        <v>3256</v>
      </c>
      <c r="B152" s="572"/>
      <c r="C152" s="14"/>
      <c r="D152" s="14"/>
      <c r="E152" s="14"/>
      <c r="F152" s="14"/>
    </row>
    <row r="153" spans="1:6" x14ac:dyDescent="0.25">
      <c r="A153" s="18" t="s">
        <v>34</v>
      </c>
      <c r="B153" s="987" t="s">
        <v>1225</v>
      </c>
      <c r="C153" s="987" t="s">
        <v>5</v>
      </c>
      <c r="D153" s="987" t="s">
        <v>1203</v>
      </c>
      <c r="E153" s="987" t="s">
        <v>1170</v>
      </c>
      <c r="F153" s="987" t="s">
        <v>1204</v>
      </c>
    </row>
    <row r="154" spans="1:6" x14ac:dyDescent="0.25">
      <c r="A154" s="18" t="s">
        <v>35</v>
      </c>
      <c r="B154" s="987" t="s">
        <v>1228</v>
      </c>
      <c r="C154" s="987" t="s">
        <v>5</v>
      </c>
      <c r="D154" s="987" t="s">
        <v>1206</v>
      </c>
      <c r="E154" s="987" t="s">
        <v>1170</v>
      </c>
      <c r="F154" s="987" t="s">
        <v>1207</v>
      </c>
    </row>
    <row r="155" spans="1:6" x14ac:dyDescent="0.25">
      <c r="A155" s="18" t="s">
        <v>36</v>
      </c>
      <c r="B155" s="517" t="s">
        <v>1422</v>
      </c>
      <c r="C155" s="517" t="s">
        <v>1</v>
      </c>
      <c r="D155" s="721" t="s">
        <v>2702</v>
      </c>
      <c r="E155" s="721" t="s">
        <v>1327</v>
      </c>
      <c r="F155" s="518" t="s">
        <v>1395</v>
      </c>
    </row>
    <row r="156" spans="1:6" x14ac:dyDescent="0.25">
      <c r="A156" s="18" t="s">
        <v>37</v>
      </c>
      <c r="B156" s="517" t="s">
        <v>1425</v>
      </c>
      <c r="C156" s="517" t="s">
        <v>1</v>
      </c>
      <c r="D156" s="721" t="s">
        <v>2703</v>
      </c>
      <c r="E156" s="721" t="s">
        <v>1327</v>
      </c>
      <c r="F156" s="518" t="s">
        <v>1398</v>
      </c>
    </row>
    <row r="157" spans="1:6" x14ac:dyDescent="0.25">
      <c r="A157" s="470" t="s">
        <v>57</v>
      </c>
      <c r="B157" s="436"/>
      <c r="C157" s="436"/>
      <c r="D157" s="436"/>
      <c r="E157" s="437"/>
      <c r="F157" s="436"/>
    </row>
    <row r="158" spans="1:6" x14ac:dyDescent="0.25">
      <c r="A158" s="18" t="s">
        <v>39</v>
      </c>
      <c r="B158" s="1111" t="s">
        <v>3040</v>
      </c>
      <c r="C158" s="1111" t="s">
        <v>58</v>
      </c>
      <c r="D158" s="1122"/>
      <c r="E158" s="1104" t="s">
        <v>2452</v>
      </c>
      <c r="F158" s="246"/>
    </row>
    <row r="159" spans="1:6" x14ac:dyDescent="0.25">
      <c r="A159" s="18" t="s">
        <v>38</v>
      </c>
      <c r="B159" s="1111" t="s">
        <v>3041</v>
      </c>
      <c r="C159" s="1111" t="s">
        <v>58</v>
      </c>
      <c r="D159" s="1116"/>
      <c r="E159" s="1104" t="s">
        <v>2452</v>
      </c>
      <c r="F159" s="660"/>
    </row>
    <row r="160" spans="1:6" x14ac:dyDescent="0.25">
      <c r="A160" s="74" t="s">
        <v>40</v>
      </c>
      <c r="B160" s="859" t="s">
        <v>2090</v>
      </c>
      <c r="C160" s="1174" t="s">
        <v>1988</v>
      </c>
      <c r="D160" s="1170"/>
      <c r="E160" s="1171"/>
      <c r="F160" s="710"/>
    </row>
    <row r="161" spans="1:6" x14ac:dyDescent="0.25">
      <c r="A161" s="74" t="s">
        <v>41</v>
      </c>
      <c r="B161" s="1175" t="s">
        <v>2090</v>
      </c>
      <c r="C161" s="1176" t="s">
        <v>1988</v>
      </c>
      <c r="D161" s="1066"/>
      <c r="E161" s="1173"/>
      <c r="F161" s="711"/>
    </row>
    <row r="162" spans="1:6" x14ac:dyDescent="0.25">
      <c r="A162" s="645" t="s">
        <v>3257</v>
      </c>
      <c r="B162" s="572"/>
      <c r="C162" s="14"/>
      <c r="D162" s="14"/>
      <c r="E162" s="14"/>
      <c r="F162" s="14"/>
    </row>
    <row r="163" spans="1:6" x14ac:dyDescent="0.25">
      <c r="A163" s="5" t="s">
        <v>34</v>
      </c>
      <c r="B163" s="726" t="s">
        <v>1431</v>
      </c>
      <c r="C163" s="726" t="s">
        <v>1</v>
      </c>
      <c r="D163" s="726" t="s">
        <v>2704</v>
      </c>
      <c r="E163" s="726" t="s">
        <v>1344</v>
      </c>
      <c r="F163" s="721" t="s">
        <v>1407</v>
      </c>
    </row>
    <row r="164" spans="1:6" x14ac:dyDescent="0.25">
      <c r="A164" s="5" t="s">
        <v>35</v>
      </c>
      <c r="B164" s="726" t="s">
        <v>1434</v>
      </c>
      <c r="C164" s="726" t="s">
        <v>1</v>
      </c>
      <c r="D164" s="726" t="s">
        <v>2705</v>
      </c>
      <c r="E164" s="726" t="s">
        <v>1344</v>
      </c>
      <c r="F164" s="721" t="s">
        <v>2706</v>
      </c>
    </row>
    <row r="165" spans="1:6" x14ac:dyDescent="0.25">
      <c r="A165" s="5" t="s">
        <v>36</v>
      </c>
      <c r="B165" s="838" t="s">
        <v>2096</v>
      </c>
      <c r="C165" s="838" t="s">
        <v>20</v>
      </c>
      <c r="D165" s="838" t="s">
        <v>300</v>
      </c>
      <c r="E165" s="838" t="s">
        <v>2172</v>
      </c>
      <c r="F165" s="830" t="s">
        <v>2847</v>
      </c>
    </row>
    <row r="166" spans="1:6" x14ac:dyDescent="0.25">
      <c r="A166" s="5" t="s">
        <v>37</v>
      </c>
      <c r="B166" s="838" t="s">
        <v>2097</v>
      </c>
      <c r="C166" s="838" t="s">
        <v>20</v>
      </c>
      <c r="D166" s="838" t="s">
        <v>303</v>
      </c>
      <c r="E166" s="838" t="s">
        <v>2172</v>
      </c>
      <c r="F166" s="830" t="s">
        <v>2848</v>
      </c>
    </row>
    <row r="167" spans="1:6" x14ac:dyDescent="0.25">
      <c r="A167" s="435" t="s">
        <v>57</v>
      </c>
      <c r="B167" s="436"/>
      <c r="C167" s="436"/>
      <c r="D167" s="436"/>
      <c r="E167" s="437"/>
      <c r="F167" s="436"/>
    </row>
    <row r="168" spans="1:6" x14ac:dyDescent="0.25">
      <c r="A168" s="5" t="s">
        <v>39</v>
      </c>
      <c r="B168" s="766" t="s">
        <v>2961</v>
      </c>
      <c r="C168" s="793" t="s">
        <v>2953</v>
      </c>
      <c r="D168" s="793" t="s">
        <v>2963</v>
      </c>
      <c r="E168" s="793" t="s">
        <v>2957</v>
      </c>
      <c r="F168" s="793" t="s">
        <v>2965</v>
      </c>
    </row>
    <row r="169" spans="1:6" x14ac:dyDescent="0.25">
      <c r="A169" s="5" t="s">
        <v>38</v>
      </c>
      <c r="B169" s="766" t="s">
        <v>2962</v>
      </c>
      <c r="C169" s="793" t="s">
        <v>2953</v>
      </c>
      <c r="D169" s="793" t="s">
        <v>2964</v>
      </c>
      <c r="E169" s="793" t="s">
        <v>2957</v>
      </c>
      <c r="F169" s="793" t="s">
        <v>2966</v>
      </c>
    </row>
    <row r="170" spans="1:6" x14ac:dyDescent="0.25">
      <c r="A170" s="72" t="s">
        <v>40</v>
      </c>
      <c r="B170" s="766" t="s">
        <v>2961</v>
      </c>
      <c r="C170" s="766" t="s">
        <v>2954</v>
      </c>
      <c r="D170" s="766" t="s">
        <v>2963</v>
      </c>
      <c r="E170" s="793" t="s">
        <v>2957</v>
      </c>
      <c r="F170" s="766" t="s">
        <v>2965</v>
      </c>
    </row>
    <row r="171" spans="1:6" x14ac:dyDescent="0.25">
      <c r="A171" s="72" t="s">
        <v>41</v>
      </c>
      <c r="B171" s="766" t="s">
        <v>2962</v>
      </c>
      <c r="C171" s="766" t="s">
        <v>2954</v>
      </c>
      <c r="D171" s="766" t="s">
        <v>2964</v>
      </c>
      <c r="E171" s="793" t="s">
        <v>2957</v>
      </c>
      <c r="F171" s="766" t="s">
        <v>2966</v>
      </c>
    </row>
    <row r="172" spans="1:6" x14ac:dyDescent="0.25">
      <c r="A172" s="645" t="s">
        <v>3258</v>
      </c>
      <c r="B172" s="572"/>
      <c r="C172" s="14"/>
      <c r="D172" s="14"/>
      <c r="E172" s="14"/>
      <c r="F172" s="14"/>
    </row>
    <row r="173" spans="1:6" x14ac:dyDescent="0.25">
      <c r="A173" s="70" t="s">
        <v>34</v>
      </c>
      <c r="B173" s="848" t="s">
        <v>2014</v>
      </c>
      <c r="C173" s="849" t="s">
        <v>1896</v>
      </c>
      <c r="D173" s="850"/>
      <c r="E173" s="851" t="s">
        <v>1327</v>
      </c>
      <c r="F173" s="16"/>
    </row>
    <row r="174" spans="1:6" x14ac:dyDescent="0.25">
      <c r="A174" s="70" t="s">
        <v>35</v>
      </c>
      <c r="B174" s="848" t="s">
        <v>2014</v>
      </c>
      <c r="C174" s="849" t="s">
        <v>1896</v>
      </c>
      <c r="D174" s="850"/>
      <c r="E174" s="851" t="s">
        <v>1327</v>
      </c>
      <c r="F174" s="16"/>
    </row>
    <row r="175" spans="1:6" x14ac:dyDescent="0.25">
      <c r="A175" s="70" t="s">
        <v>36</v>
      </c>
      <c r="B175" s="849" t="s">
        <v>2013</v>
      </c>
      <c r="C175" s="849" t="s">
        <v>1898</v>
      </c>
      <c r="D175" s="850"/>
      <c r="E175" s="852" t="s">
        <v>1899</v>
      </c>
      <c r="F175" s="587"/>
    </row>
    <row r="176" spans="1:6" x14ac:dyDescent="0.25">
      <c r="A176" s="70" t="s">
        <v>37</v>
      </c>
      <c r="B176" s="849" t="s">
        <v>2013</v>
      </c>
      <c r="C176" s="849" t="s">
        <v>1898</v>
      </c>
      <c r="D176" s="850"/>
      <c r="E176" s="852" t="s">
        <v>1899</v>
      </c>
      <c r="F176" s="587"/>
    </row>
    <row r="177" spans="1:6" ht="15.6" customHeight="1" x14ac:dyDescent="0.25">
      <c r="A177" s="435" t="s">
        <v>57</v>
      </c>
      <c r="B177" s="436"/>
      <c r="C177" s="436"/>
      <c r="D177" s="436"/>
      <c r="E177" s="437"/>
      <c r="F177" s="436"/>
    </row>
    <row r="178" spans="1:6" ht="15.6" customHeight="1" x14ac:dyDescent="0.25">
      <c r="A178" s="5" t="s">
        <v>39</v>
      </c>
      <c r="B178" s="718" t="s">
        <v>2813</v>
      </c>
      <c r="C178" s="718" t="s">
        <v>2799</v>
      </c>
      <c r="D178" s="718" t="s">
        <v>2812</v>
      </c>
      <c r="E178" s="718" t="s">
        <v>2801</v>
      </c>
      <c r="F178" s="718" t="s">
        <v>2815</v>
      </c>
    </row>
    <row r="179" spans="1:6" ht="15.6" customHeight="1" x14ac:dyDescent="0.25">
      <c r="A179" s="5" t="s">
        <v>38</v>
      </c>
      <c r="B179" s="718" t="s">
        <v>2814</v>
      </c>
      <c r="C179" s="718" t="s">
        <v>2799</v>
      </c>
      <c r="D179" s="718" t="s">
        <v>3245</v>
      </c>
      <c r="E179" s="718" t="s">
        <v>2801</v>
      </c>
      <c r="F179" s="718" t="s">
        <v>2816</v>
      </c>
    </row>
    <row r="180" spans="1:6" ht="15.6" customHeight="1" x14ac:dyDescent="0.25">
      <c r="A180" s="72" t="s">
        <v>40</v>
      </c>
      <c r="B180" s="718" t="s">
        <v>2813</v>
      </c>
      <c r="C180" s="718" t="s">
        <v>2800</v>
      </c>
      <c r="D180" s="718" t="s">
        <v>2812</v>
      </c>
      <c r="E180" s="718" t="s">
        <v>2801</v>
      </c>
      <c r="F180" s="718" t="s">
        <v>2815</v>
      </c>
    </row>
    <row r="181" spans="1:6" ht="15.6" customHeight="1" x14ac:dyDescent="0.25">
      <c r="A181" s="72" t="s">
        <v>41</v>
      </c>
      <c r="B181" s="718" t="s">
        <v>2814</v>
      </c>
      <c r="C181" s="718" t="s">
        <v>2800</v>
      </c>
      <c r="D181" s="718" t="s">
        <v>3245</v>
      </c>
      <c r="E181" s="718" t="s">
        <v>2801</v>
      </c>
      <c r="F181" s="718" t="s">
        <v>2816</v>
      </c>
    </row>
    <row r="182" spans="1:6" x14ac:dyDescent="0.25">
      <c r="A182" s="645" t="s">
        <v>3259</v>
      </c>
      <c r="B182" s="572"/>
      <c r="C182" s="14"/>
      <c r="D182" s="14"/>
      <c r="E182" s="14"/>
      <c r="F182" s="14"/>
    </row>
    <row r="183" spans="1:6" x14ac:dyDescent="0.25">
      <c r="A183" s="5" t="s">
        <v>34</v>
      </c>
      <c r="B183" s="1439" t="s">
        <v>3292</v>
      </c>
      <c r="C183" s="1439" t="s">
        <v>3287</v>
      </c>
      <c r="D183" s="1445"/>
      <c r="E183" s="1445"/>
      <c r="F183" s="1445"/>
    </row>
    <row r="184" spans="1:6" x14ac:dyDescent="0.25">
      <c r="A184" s="5" t="s">
        <v>35</v>
      </c>
      <c r="B184" s="1244" t="s">
        <v>1725</v>
      </c>
      <c r="C184" s="1244" t="s">
        <v>0</v>
      </c>
      <c r="D184" s="1244" t="s">
        <v>1722</v>
      </c>
      <c r="E184" s="1290" t="s">
        <v>3139</v>
      </c>
      <c r="F184" s="1263" t="s">
        <v>1723</v>
      </c>
    </row>
    <row r="185" spans="1:6" x14ac:dyDescent="0.25">
      <c r="A185" s="5" t="s">
        <v>36</v>
      </c>
      <c r="B185" s="1213" t="s">
        <v>140</v>
      </c>
      <c r="C185" s="1213" t="s">
        <v>53</v>
      </c>
      <c r="D185" s="1210" t="s">
        <v>141</v>
      </c>
      <c r="E185" s="1209" t="s">
        <v>74</v>
      </c>
      <c r="F185" s="21" t="s">
        <v>142</v>
      </c>
    </row>
    <row r="186" spans="1:6" x14ac:dyDescent="0.25">
      <c r="A186" s="5" t="s">
        <v>37</v>
      </c>
      <c r="B186" s="1213" t="s">
        <v>143</v>
      </c>
      <c r="C186" s="1213" t="s">
        <v>53</v>
      </c>
      <c r="D186" s="1210" t="s">
        <v>141</v>
      </c>
      <c r="E186" s="1209" t="s">
        <v>74</v>
      </c>
      <c r="F186" s="1213" t="s">
        <v>142</v>
      </c>
    </row>
    <row r="187" spans="1:6" x14ac:dyDescent="0.25">
      <c r="A187" s="68" t="s">
        <v>57</v>
      </c>
      <c r="B187" s="436"/>
      <c r="C187" s="436"/>
      <c r="D187" s="436"/>
      <c r="E187" s="437"/>
      <c r="F187" s="436"/>
    </row>
    <row r="188" spans="1:6" x14ac:dyDescent="0.25">
      <c r="A188" s="5" t="s">
        <v>39</v>
      </c>
      <c r="B188" s="988" t="s">
        <v>1231</v>
      </c>
      <c r="C188" s="991" t="s">
        <v>5</v>
      </c>
      <c r="D188" s="988" t="s">
        <v>2921</v>
      </c>
      <c r="E188" s="1043" t="s">
        <v>1170</v>
      </c>
      <c r="F188" s="988" t="s">
        <v>1215</v>
      </c>
    </row>
    <row r="189" spans="1:6" x14ac:dyDescent="0.25">
      <c r="A189" s="5" t="s">
        <v>38</v>
      </c>
      <c r="B189" s="988" t="s">
        <v>1240</v>
      </c>
      <c r="C189" s="991" t="s">
        <v>5</v>
      </c>
      <c r="D189" s="988" t="s">
        <v>2922</v>
      </c>
      <c r="E189" s="1043" t="s">
        <v>1170</v>
      </c>
      <c r="F189" s="988" t="s">
        <v>1218</v>
      </c>
    </row>
    <row r="190" spans="1:6" x14ac:dyDescent="0.25">
      <c r="A190" s="72" t="s">
        <v>40</v>
      </c>
      <c r="B190" s="1148" t="s">
        <v>2091</v>
      </c>
      <c r="C190" s="1148" t="s">
        <v>1986</v>
      </c>
      <c r="D190" s="5"/>
      <c r="E190" s="5"/>
      <c r="F190" s="5"/>
    </row>
    <row r="191" spans="1:6" x14ac:dyDescent="0.25">
      <c r="A191" s="72" t="s">
        <v>41</v>
      </c>
      <c r="B191" s="1148" t="s">
        <v>2091</v>
      </c>
      <c r="C191" s="1148" t="s">
        <v>1986</v>
      </c>
      <c r="D191" s="5"/>
      <c r="E191" s="5"/>
      <c r="F191" s="5"/>
    </row>
    <row r="192" spans="1:6" x14ac:dyDescent="0.25">
      <c r="A192" s="59" t="s">
        <v>16</v>
      </c>
      <c r="B192" s="59"/>
      <c r="C192" s="59"/>
      <c r="D192" s="59"/>
      <c r="E192" s="59"/>
      <c r="F192" s="59"/>
    </row>
    <row r="193" spans="1:6" x14ac:dyDescent="0.25">
      <c r="A193" s="11" t="s">
        <v>3</v>
      </c>
      <c r="B193" s="11" t="s">
        <v>6</v>
      </c>
      <c r="C193" s="11" t="s">
        <v>7</v>
      </c>
      <c r="D193" s="11" t="s">
        <v>8</v>
      </c>
      <c r="E193" s="12" t="s">
        <v>4</v>
      </c>
      <c r="F193" s="11" t="s">
        <v>11</v>
      </c>
    </row>
    <row r="194" spans="1:6" x14ac:dyDescent="0.25">
      <c r="A194" s="645" t="s">
        <v>3260</v>
      </c>
      <c r="B194" s="645"/>
      <c r="C194" s="572"/>
      <c r="D194" s="14"/>
      <c r="E194" s="14"/>
      <c r="F194" s="14"/>
    </row>
    <row r="195" spans="1:6" x14ac:dyDescent="0.25">
      <c r="A195" s="5" t="s">
        <v>34</v>
      </c>
      <c r="B195" s="518" t="s">
        <v>1437</v>
      </c>
      <c r="C195" s="518" t="s">
        <v>1</v>
      </c>
      <c r="D195" s="721" t="s">
        <v>2707</v>
      </c>
      <c r="E195" s="518" t="s">
        <v>1350</v>
      </c>
      <c r="F195" s="518" t="s">
        <v>1418</v>
      </c>
    </row>
    <row r="196" spans="1:6" x14ac:dyDescent="0.25">
      <c r="A196" s="5" t="s">
        <v>35</v>
      </c>
      <c r="B196" s="518" t="s">
        <v>1440</v>
      </c>
      <c r="C196" s="518" t="s">
        <v>1</v>
      </c>
      <c r="D196" s="721" t="s">
        <v>2708</v>
      </c>
      <c r="E196" s="518" t="s">
        <v>1350</v>
      </c>
      <c r="F196" s="518" t="s">
        <v>1421</v>
      </c>
    </row>
    <row r="197" spans="1:6" x14ac:dyDescent="0.25">
      <c r="A197" s="18" t="s">
        <v>36</v>
      </c>
      <c r="B197" s="840" t="s">
        <v>2098</v>
      </c>
      <c r="C197" s="840" t="s">
        <v>20</v>
      </c>
      <c r="D197" s="840" t="s">
        <v>309</v>
      </c>
      <c r="E197" s="840" t="s">
        <v>2172</v>
      </c>
      <c r="F197" s="840" t="s">
        <v>2849</v>
      </c>
    </row>
    <row r="198" spans="1:6" x14ac:dyDescent="0.25">
      <c r="A198" s="18" t="s">
        <v>37</v>
      </c>
      <c r="B198" s="840" t="s">
        <v>2099</v>
      </c>
      <c r="C198" s="840" t="s">
        <v>20</v>
      </c>
      <c r="D198" s="840" t="s">
        <v>313</v>
      </c>
      <c r="E198" s="840" t="s">
        <v>2172</v>
      </c>
      <c r="F198" s="840" t="s">
        <v>2849</v>
      </c>
    </row>
    <row r="199" spans="1:6" x14ac:dyDescent="0.25">
      <c r="A199" s="435" t="s">
        <v>57</v>
      </c>
      <c r="B199" s="437"/>
      <c r="C199" s="437"/>
      <c r="D199" s="437"/>
      <c r="E199" s="437"/>
      <c r="F199" s="437"/>
    </row>
    <row r="200" spans="1:6" x14ac:dyDescent="0.25">
      <c r="A200" s="5" t="s">
        <v>39</v>
      </c>
      <c r="B200" s="1079" t="s">
        <v>3010</v>
      </c>
      <c r="C200" s="1085"/>
      <c r="D200" s="511"/>
      <c r="E200" s="698"/>
      <c r="F200" s="18"/>
    </row>
    <row r="201" spans="1:6" x14ac:dyDescent="0.25">
      <c r="A201" s="5" t="s">
        <v>38</v>
      </c>
      <c r="B201" s="1079" t="s">
        <v>3011</v>
      </c>
      <c r="C201" s="1086"/>
      <c r="D201" s="701"/>
      <c r="E201" s="702"/>
      <c r="F201" s="18"/>
    </row>
    <row r="202" spans="1:6" x14ac:dyDescent="0.25">
      <c r="A202" s="72" t="s">
        <v>40</v>
      </c>
      <c r="B202" s="1079" t="s">
        <v>3012</v>
      </c>
      <c r="C202" s="1078"/>
      <c r="D202" s="5"/>
      <c r="E202" s="5"/>
      <c r="F202" s="18"/>
    </row>
    <row r="203" spans="1:6" x14ac:dyDescent="0.25">
      <c r="A203" s="72" t="s">
        <v>41</v>
      </c>
      <c r="B203" s="1439" t="s">
        <v>3293</v>
      </c>
      <c r="C203" s="1439" t="s">
        <v>3287</v>
      </c>
      <c r="D203" s="1445"/>
      <c r="E203" s="1445"/>
      <c r="F203" s="1443"/>
    </row>
    <row r="204" spans="1:6" x14ac:dyDescent="0.25">
      <c r="A204" s="645" t="s">
        <v>3261</v>
      </c>
      <c r="B204" s="572"/>
      <c r="C204" s="14"/>
      <c r="D204" s="14"/>
      <c r="E204" s="14"/>
      <c r="F204" s="14"/>
    </row>
    <row r="205" spans="1:6" x14ac:dyDescent="0.25">
      <c r="A205" s="18" t="s">
        <v>34</v>
      </c>
      <c r="B205" s="840" t="s">
        <v>2100</v>
      </c>
      <c r="C205" s="840" t="s">
        <v>20</v>
      </c>
      <c r="D205" s="840" t="s">
        <v>315</v>
      </c>
      <c r="E205" s="840" t="s">
        <v>2172</v>
      </c>
      <c r="F205" s="840" t="s">
        <v>2850</v>
      </c>
    </row>
    <row r="206" spans="1:6" x14ac:dyDescent="0.25">
      <c r="A206" s="18" t="s">
        <v>35</v>
      </c>
      <c r="B206" s="840" t="s">
        <v>2101</v>
      </c>
      <c r="C206" s="840" t="s">
        <v>20</v>
      </c>
      <c r="D206" s="840" t="s">
        <v>318</v>
      </c>
      <c r="E206" s="840" t="s">
        <v>2172</v>
      </c>
      <c r="F206" s="840" t="s">
        <v>2850</v>
      </c>
    </row>
    <row r="207" spans="1:6" x14ac:dyDescent="0.25">
      <c r="A207" s="18" t="s">
        <v>36</v>
      </c>
      <c r="B207" s="720" t="s">
        <v>1444</v>
      </c>
      <c r="C207" s="720" t="s">
        <v>1</v>
      </c>
      <c r="D207" s="519" t="s">
        <v>2709</v>
      </c>
      <c r="E207" s="85" t="s">
        <v>1350</v>
      </c>
      <c r="F207" s="519" t="s">
        <v>2710</v>
      </c>
    </row>
    <row r="208" spans="1:6" x14ac:dyDescent="0.25">
      <c r="A208" s="5" t="s">
        <v>37</v>
      </c>
      <c r="B208" s="720" t="s">
        <v>1447</v>
      </c>
      <c r="C208" s="720" t="s">
        <v>1</v>
      </c>
      <c r="D208" s="519" t="s">
        <v>2711</v>
      </c>
      <c r="E208" s="85" t="s">
        <v>1350</v>
      </c>
      <c r="F208" s="519" t="s">
        <v>2712</v>
      </c>
    </row>
    <row r="209" spans="1:6" x14ac:dyDescent="0.25">
      <c r="A209" s="435" t="s">
        <v>57</v>
      </c>
      <c r="B209" s="436"/>
      <c r="C209" s="436"/>
      <c r="D209" s="436"/>
      <c r="E209" s="437"/>
      <c r="F209" s="436"/>
    </row>
    <row r="210" spans="1:6" x14ac:dyDescent="0.25">
      <c r="A210" s="5" t="s">
        <v>39</v>
      </c>
      <c r="B210" s="1028" t="s">
        <v>1219</v>
      </c>
      <c r="C210" s="1042" t="s">
        <v>2022</v>
      </c>
      <c r="D210" s="1045" t="s">
        <v>1220</v>
      </c>
      <c r="E210" s="1045" t="s">
        <v>1170</v>
      </c>
      <c r="F210" s="1042" t="s">
        <v>1221</v>
      </c>
    </row>
    <row r="211" spans="1:6" x14ac:dyDescent="0.25">
      <c r="A211" s="5" t="s">
        <v>38</v>
      </c>
      <c r="B211" s="1046" t="s">
        <v>1222</v>
      </c>
      <c r="C211" s="1047" t="s">
        <v>2022</v>
      </c>
      <c r="D211" s="1047" t="s">
        <v>1223</v>
      </c>
      <c r="E211" s="1048" t="s">
        <v>1170</v>
      </c>
      <c r="F211" s="1047" t="s">
        <v>1224</v>
      </c>
    </row>
    <row r="212" spans="1:6" x14ac:dyDescent="0.25">
      <c r="A212" s="74" t="s">
        <v>40</v>
      </c>
      <c r="B212" s="1028" t="s">
        <v>1219</v>
      </c>
      <c r="C212" s="1028" t="s">
        <v>2960</v>
      </c>
      <c r="D212" s="1028" t="s">
        <v>1220</v>
      </c>
      <c r="E212" s="1028" t="s">
        <v>1170</v>
      </c>
      <c r="F212" s="1028" t="s">
        <v>1221</v>
      </c>
    </row>
    <row r="213" spans="1:6" x14ac:dyDescent="0.25">
      <c r="A213" s="74" t="s">
        <v>41</v>
      </c>
      <c r="B213" s="1028" t="s">
        <v>1222</v>
      </c>
      <c r="C213" s="1028" t="s">
        <v>2960</v>
      </c>
      <c r="D213" s="1028" t="s">
        <v>1223</v>
      </c>
      <c r="E213" s="1028" t="s">
        <v>1170</v>
      </c>
      <c r="F213" s="1028" t="s">
        <v>1224</v>
      </c>
    </row>
    <row r="214" spans="1:6" x14ac:dyDescent="0.25">
      <c r="A214" s="645" t="s">
        <v>3262</v>
      </c>
      <c r="B214" s="572"/>
      <c r="C214" s="14"/>
      <c r="D214" s="14"/>
      <c r="E214" s="14"/>
      <c r="F214" s="14"/>
    </row>
    <row r="215" spans="1:6" x14ac:dyDescent="0.25">
      <c r="A215" s="5" t="s">
        <v>34</v>
      </c>
      <c r="B215" s="721" t="s">
        <v>1450</v>
      </c>
      <c r="C215" s="721" t="s">
        <v>1</v>
      </c>
      <c r="D215" s="721" t="s">
        <v>2713</v>
      </c>
      <c r="E215" s="721" t="s">
        <v>1344</v>
      </c>
      <c r="F215" s="721" t="s">
        <v>1436</v>
      </c>
    </row>
    <row r="216" spans="1:6" x14ac:dyDescent="0.25">
      <c r="A216" s="5" t="s">
        <v>35</v>
      </c>
      <c r="B216" s="721" t="s">
        <v>1453</v>
      </c>
      <c r="C216" s="721" t="s">
        <v>1</v>
      </c>
      <c r="D216" s="721" t="s">
        <v>2714</v>
      </c>
      <c r="E216" s="721" t="s">
        <v>1344</v>
      </c>
      <c r="F216" s="721" t="s">
        <v>2715</v>
      </c>
    </row>
    <row r="217" spans="1:6" x14ac:dyDescent="0.25">
      <c r="A217" s="5" t="s">
        <v>36</v>
      </c>
      <c r="B217" s="791" t="s">
        <v>2086</v>
      </c>
      <c r="C217" s="791" t="s">
        <v>427</v>
      </c>
      <c r="D217" s="791" t="s">
        <v>504</v>
      </c>
      <c r="E217" s="791" t="s">
        <v>431</v>
      </c>
      <c r="F217" s="791" t="s">
        <v>505</v>
      </c>
    </row>
    <row r="218" spans="1:6" x14ac:dyDescent="0.25">
      <c r="A218" s="5" t="s">
        <v>37</v>
      </c>
      <c r="B218" s="791" t="s">
        <v>2087</v>
      </c>
      <c r="C218" s="791" t="s">
        <v>427</v>
      </c>
      <c r="D218" s="791" t="s">
        <v>507</v>
      </c>
      <c r="E218" s="791" t="s">
        <v>431</v>
      </c>
      <c r="F218" s="791" t="s">
        <v>508</v>
      </c>
    </row>
    <row r="219" spans="1:6" x14ac:dyDescent="0.25">
      <c r="A219" s="435" t="s">
        <v>57</v>
      </c>
      <c r="B219" s="436"/>
      <c r="C219" s="436"/>
      <c r="D219" s="436"/>
      <c r="E219" s="437"/>
      <c r="F219" s="436"/>
    </row>
    <row r="220" spans="1:6" x14ac:dyDescent="0.25">
      <c r="A220" s="5" t="s">
        <v>39</v>
      </c>
      <c r="B220" s="1089" t="s">
        <v>3010</v>
      </c>
      <c r="C220" s="1087"/>
      <c r="D220" s="710"/>
      <c r="E220" s="841"/>
      <c r="F220" s="1082"/>
    </row>
    <row r="221" spans="1:6" x14ac:dyDescent="0.25">
      <c r="A221" s="5" t="s">
        <v>38</v>
      </c>
      <c r="B221" s="1089" t="s">
        <v>3011</v>
      </c>
      <c r="C221" s="1088"/>
      <c r="D221" s="711"/>
      <c r="E221" s="842"/>
      <c r="F221" s="1083"/>
    </row>
    <row r="222" spans="1:6" x14ac:dyDescent="0.25">
      <c r="A222" s="72" t="s">
        <v>40</v>
      </c>
      <c r="B222" s="1089" t="s">
        <v>3012</v>
      </c>
      <c r="C222" s="1078"/>
      <c r="D222" s="5"/>
      <c r="E222" s="5"/>
      <c r="F222" s="5"/>
    </row>
    <row r="223" spans="1:6" x14ac:dyDescent="0.25">
      <c r="A223" s="72" t="s">
        <v>41</v>
      </c>
      <c r="B223" s="1439" t="s">
        <v>3294</v>
      </c>
      <c r="C223" s="1439" t="s">
        <v>3287</v>
      </c>
      <c r="D223" s="1445"/>
      <c r="E223" s="1445"/>
      <c r="F223" s="1445"/>
    </row>
    <row r="224" spans="1:6" x14ac:dyDescent="0.25">
      <c r="A224" s="645" t="s">
        <v>3263</v>
      </c>
      <c r="B224" s="572"/>
      <c r="C224" s="14"/>
      <c r="D224" s="14"/>
      <c r="E224" s="14"/>
      <c r="F224" s="14"/>
    </row>
    <row r="225" spans="1:6" x14ac:dyDescent="0.25">
      <c r="A225" s="70" t="s">
        <v>34</v>
      </c>
      <c r="B225" s="848" t="s">
        <v>2014</v>
      </c>
      <c r="C225" s="849" t="s">
        <v>1896</v>
      </c>
      <c r="D225" s="850"/>
      <c r="E225" s="851" t="s">
        <v>1327</v>
      </c>
      <c r="F225" s="16"/>
    </row>
    <row r="226" spans="1:6" x14ac:dyDescent="0.25">
      <c r="A226" s="70" t="s">
        <v>35</v>
      </c>
      <c r="B226" s="848" t="s">
        <v>2014</v>
      </c>
      <c r="C226" s="849" t="s">
        <v>1896</v>
      </c>
      <c r="D226" s="850"/>
      <c r="E226" s="851" t="s">
        <v>1327</v>
      </c>
      <c r="F226" s="16"/>
    </row>
    <row r="227" spans="1:6" x14ac:dyDescent="0.25">
      <c r="A227" s="70" t="s">
        <v>36</v>
      </c>
      <c r="B227" s="849" t="s">
        <v>2013</v>
      </c>
      <c r="C227" s="849" t="s">
        <v>1898</v>
      </c>
      <c r="D227" s="850"/>
      <c r="E227" s="852" t="s">
        <v>1899</v>
      </c>
      <c r="F227" s="587"/>
    </row>
    <row r="228" spans="1:6" x14ac:dyDescent="0.25">
      <c r="A228" s="70" t="s">
        <v>37</v>
      </c>
      <c r="B228" s="849" t="s">
        <v>2013</v>
      </c>
      <c r="C228" s="849" t="s">
        <v>1898</v>
      </c>
      <c r="D228" s="850"/>
      <c r="E228" s="852" t="s">
        <v>1899</v>
      </c>
      <c r="F228" s="587"/>
    </row>
    <row r="229" spans="1:6" ht="15.6" customHeight="1" x14ac:dyDescent="0.25">
      <c r="A229" s="435" t="s">
        <v>57</v>
      </c>
      <c r="B229" s="436"/>
      <c r="C229" s="436"/>
      <c r="D229" s="436"/>
      <c r="E229" s="437"/>
      <c r="F229" s="436"/>
    </row>
    <row r="230" spans="1:6" ht="15.6" customHeight="1" x14ac:dyDescent="0.25">
      <c r="A230" s="5" t="s">
        <v>39</v>
      </c>
      <c r="B230" s="718" t="s">
        <v>2817</v>
      </c>
      <c r="C230" s="718" t="s">
        <v>2799</v>
      </c>
      <c r="D230" s="718" t="s">
        <v>2819</v>
      </c>
      <c r="E230" s="718" t="s">
        <v>2801</v>
      </c>
      <c r="F230" s="718" t="s">
        <v>2820</v>
      </c>
    </row>
    <row r="231" spans="1:6" ht="15.6" customHeight="1" x14ac:dyDescent="0.25">
      <c r="A231" s="5" t="s">
        <v>38</v>
      </c>
      <c r="B231" s="718" t="s">
        <v>2818</v>
      </c>
      <c r="C231" s="718" t="s">
        <v>2799</v>
      </c>
      <c r="D231" s="718" t="s">
        <v>3246</v>
      </c>
      <c r="E231" s="718" t="s">
        <v>2801</v>
      </c>
      <c r="F231" s="718" t="s">
        <v>2821</v>
      </c>
    </row>
    <row r="232" spans="1:6" ht="15.6" customHeight="1" x14ac:dyDescent="0.25">
      <c r="A232" s="72" t="s">
        <v>40</v>
      </c>
      <c r="B232" s="718" t="s">
        <v>2817</v>
      </c>
      <c r="C232" s="718" t="s">
        <v>2800</v>
      </c>
      <c r="D232" s="718" t="s">
        <v>2819</v>
      </c>
      <c r="E232" s="718" t="s">
        <v>2801</v>
      </c>
      <c r="F232" s="718" t="s">
        <v>2820</v>
      </c>
    </row>
    <row r="233" spans="1:6" ht="15.6" customHeight="1" x14ac:dyDescent="0.25">
      <c r="A233" s="72" t="s">
        <v>41</v>
      </c>
      <c r="B233" s="718" t="s">
        <v>2818</v>
      </c>
      <c r="C233" s="718" t="s">
        <v>2800</v>
      </c>
      <c r="D233" s="718" t="s">
        <v>3246</v>
      </c>
      <c r="E233" s="718" t="s">
        <v>2801</v>
      </c>
      <c r="F233" s="718" t="s">
        <v>2821</v>
      </c>
    </row>
    <row r="234" spans="1:6" x14ac:dyDescent="0.25">
      <c r="A234" s="645" t="s">
        <v>3264</v>
      </c>
      <c r="B234" s="572"/>
      <c r="C234" s="14"/>
      <c r="D234" s="14"/>
      <c r="E234" s="14"/>
      <c r="F234" s="14"/>
    </row>
    <row r="235" spans="1:6" ht="15.6" customHeight="1" x14ac:dyDescent="0.25">
      <c r="A235" s="5" t="s">
        <v>34</v>
      </c>
      <c r="B235" s="1210" t="s">
        <v>144</v>
      </c>
      <c r="C235" s="1210" t="s">
        <v>53</v>
      </c>
      <c r="D235" s="1210" t="s">
        <v>145</v>
      </c>
      <c r="E235" s="1210" t="s">
        <v>74</v>
      </c>
      <c r="F235" s="18" t="s">
        <v>146</v>
      </c>
    </row>
    <row r="236" spans="1:6" ht="15.6" customHeight="1" x14ac:dyDescent="0.25">
      <c r="A236" s="5" t="s">
        <v>35</v>
      </c>
      <c r="B236" s="1210" t="s">
        <v>147</v>
      </c>
      <c r="C236" s="1210" t="s">
        <v>53</v>
      </c>
      <c r="D236" s="1210" t="s">
        <v>145</v>
      </c>
      <c r="E236" s="1210" t="s">
        <v>74</v>
      </c>
      <c r="F236" s="1210" t="s">
        <v>146</v>
      </c>
    </row>
    <row r="237" spans="1:6" ht="15.6" customHeight="1" x14ac:dyDescent="0.25">
      <c r="A237" s="5" t="s">
        <v>36</v>
      </c>
      <c r="B237" s="992" t="s">
        <v>1243</v>
      </c>
      <c r="C237" s="992" t="s">
        <v>5</v>
      </c>
      <c r="D237" s="993" t="s">
        <v>1226</v>
      </c>
      <c r="E237" s="994" t="s">
        <v>1170</v>
      </c>
      <c r="F237" s="993" t="s">
        <v>1227</v>
      </c>
    </row>
    <row r="238" spans="1:6" ht="15.6" customHeight="1" x14ac:dyDescent="0.25">
      <c r="A238" s="5" t="s">
        <v>37</v>
      </c>
      <c r="B238" s="992" t="s">
        <v>1252</v>
      </c>
      <c r="C238" s="992" t="s">
        <v>5</v>
      </c>
      <c r="D238" s="1081" t="s">
        <v>1229</v>
      </c>
      <c r="E238" s="994" t="s">
        <v>1170</v>
      </c>
      <c r="F238" s="992" t="s">
        <v>1230</v>
      </c>
    </row>
    <row r="239" spans="1:6" ht="15.6" customHeight="1" x14ac:dyDescent="0.25">
      <c r="A239" s="435" t="s">
        <v>57</v>
      </c>
      <c r="B239" s="436"/>
      <c r="C239" s="436"/>
      <c r="D239" s="436"/>
      <c r="E239" s="437"/>
      <c r="F239" s="436"/>
    </row>
    <row r="240" spans="1:6" ht="15.6" customHeight="1" x14ac:dyDescent="0.25">
      <c r="A240" s="18" t="s">
        <v>39</v>
      </c>
      <c r="B240" s="1089" t="s">
        <v>3010</v>
      </c>
      <c r="C240" s="1090"/>
      <c r="D240" s="74"/>
      <c r="E240" s="1084"/>
      <c r="F240" s="74"/>
    </row>
    <row r="241" spans="1:6" ht="15.6" customHeight="1" x14ac:dyDescent="0.25">
      <c r="A241" s="18" t="s">
        <v>38</v>
      </c>
      <c r="B241" s="1089" t="s">
        <v>3011</v>
      </c>
      <c r="C241" s="1090"/>
      <c r="D241" s="74"/>
      <c r="E241" s="1084"/>
      <c r="F241" s="74"/>
    </row>
    <row r="242" spans="1:6" ht="15.6" customHeight="1" x14ac:dyDescent="0.25">
      <c r="A242" s="74" t="s">
        <v>40</v>
      </c>
      <c r="B242" s="1089" t="s">
        <v>3012</v>
      </c>
      <c r="C242" s="1078"/>
      <c r="D242" s="5"/>
      <c r="E242" s="5"/>
      <c r="F242" s="5"/>
    </row>
    <row r="243" spans="1:6" ht="15.6" customHeight="1" x14ac:dyDescent="0.25">
      <c r="A243" s="74" t="s">
        <v>41</v>
      </c>
      <c r="B243" s="5"/>
      <c r="C243" s="5" t="s">
        <v>1991</v>
      </c>
      <c r="D243" s="5"/>
      <c r="E243" s="5"/>
      <c r="F243" s="5"/>
    </row>
    <row r="244" spans="1:6" x14ac:dyDescent="0.25">
      <c r="A244" s="59" t="s">
        <v>17</v>
      </c>
      <c r="B244" s="59"/>
      <c r="C244" s="59"/>
      <c r="D244" s="59"/>
      <c r="E244" s="59"/>
      <c r="F244" s="59"/>
    </row>
    <row r="245" spans="1:6" x14ac:dyDescent="0.25">
      <c r="A245" s="12" t="s">
        <v>3</v>
      </c>
      <c r="B245" s="11" t="s">
        <v>6</v>
      </c>
      <c r="C245" s="11" t="s">
        <v>7</v>
      </c>
      <c r="D245" s="11" t="s">
        <v>8</v>
      </c>
      <c r="E245" s="12" t="s">
        <v>4</v>
      </c>
      <c r="F245" s="11" t="s">
        <v>11</v>
      </c>
    </row>
    <row r="246" spans="1:6" x14ac:dyDescent="0.25">
      <c r="A246" s="645" t="s">
        <v>2589</v>
      </c>
      <c r="B246" s="645"/>
      <c r="C246" s="572"/>
      <c r="D246" s="14"/>
      <c r="E246" s="14"/>
      <c r="F246" s="14"/>
    </row>
    <row r="247" spans="1:6" x14ac:dyDescent="0.25">
      <c r="A247" s="18" t="s">
        <v>34</v>
      </c>
      <c r="B247" s="720" t="s">
        <v>1459</v>
      </c>
      <c r="C247" s="738" t="s">
        <v>1</v>
      </c>
      <c r="D247" s="738" t="s">
        <v>2716</v>
      </c>
      <c r="E247" s="738" t="s">
        <v>1344</v>
      </c>
      <c r="F247" s="738" t="s">
        <v>1446</v>
      </c>
    </row>
    <row r="248" spans="1:6" x14ac:dyDescent="0.25">
      <c r="A248" s="18" t="s">
        <v>35</v>
      </c>
      <c r="B248" s="739" t="s">
        <v>1462</v>
      </c>
      <c r="C248" s="740" t="s">
        <v>1</v>
      </c>
      <c r="D248" s="740" t="s">
        <v>2717</v>
      </c>
      <c r="E248" s="740" t="s">
        <v>1344</v>
      </c>
      <c r="F248" s="740" t="s">
        <v>1449</v>
      </c>
    </row>
    <row r="249" spans="1:6" x14ac:dyDescent="0.25">
      <c r="A249" s="18" t="s">
        <v>36</v>
      </c>
      <c r="B249" s="830" t="s">
        <v>2102</v>
      </c>
      <c r="C249" s="830" t="s">
        <v>20</v>
      </c>
      <c r="D249" s="830" t="s">
        <v>323</v>
      </c>
      <c r="E249" s="838" t="s">
        <v>2172</v>
      </c>
      <c r="F249" s="830" t="s">
        <v>2851</v>
      </c>
    </row>
    <row r="250" spans="1:6" x14ac:dyDescent="0.25">
      <c r="A250" s="18" t="s">
        <v>37</v>
      </c>
      <c r="B250" s="830" t="s">
        <v>2103</v>
      </c>
      <c r="C250" s="830" t="s">
        <v>20</v>
      </c>
      <c r="D250" s="830" t="s">
        <v>326</v>
      </c>
      <c r="E250" s="838" t="s">
        <v>2172</v>
      </c>
      <c r="F250" s="830" t="s">
        <v>2852</v>
      </c>
    </row>
    <row r="251" spans="1:6" x14ac:dyDescent="0.25">
      <c r="A251" s="470" t="s">
        <v>57</v>
      </c>
      <c r="B251" s="436"/>
      <c r="C251" s="436"/>
      <c r="D251" s="436"/>
      <c r="E251" s="437"/>
      <c r="F251" s="436"/>
    </row>
    <row r="252" spans="1:6" x14ac:dyDescent="0.25">
      <c r="A252" s="18" t="s">
        <v>39</v>
      </c>
      <c r="B252" s="1210" t="s">
        <v>151</v>
      </c>
      <c r="C252" s="1210" t="s">
        <v>53</v>
      </c>
      <c r="D252" s="1210" t="s">
        <v>3099</v>
      </c>
      <c r="E252" s="1210" t="s">
        <v>74</v>
      </c>
      <c r="F252" s="18" t="s">
        <v>150</v>
      </c>
    </row>
    <row r="253" spans="1:6" x14ac:dyDescent="0.25">
      <c r="A253" s="18" t="s">
        <v>38</v>
      </c>
      <c r="B253" s="1210" t="s">
        <v>154</v>
      </c>
      <c r="C253" s="1210" t="s">
        <v>53</v>
      </c>
      <c r="D253" s="1210" t="s">
        <v>3099</v>
      </c>
      <c r="E253" s="1210" t="s">
        <v>74</v>
      </c>
      <c r="F253" s="1210" t="s">
        <v>150</v>
      </c>
    </row>
    <row r="254" spans="1:6" x14ac:dyDescent="0.25">
      <c r="A254" s="74" t="s">
        <v>40</v>
      </c>
      <c r="B254" s="1148" t="s">
        <v>2089</v>
      </c>
      <c r="C254" s="1148" t="s">
        <v>1990</v>
      </c>
      <c r="D254" s="5"/>
      <c r="E254" s="5"/>
      <c r="F254" s="5"/>
    </row>
    <row r="255" spans="1:6" x14ac:dyDescent="0.25">
      <c r="A255" s="74" t="s">
        <v>41</v>
      </c>
      <c r="B255" s="1148" t="s">
        <v>2089</v>
      </c>
      <c r="C255" s="1148" t="s">
        <v>1990</v>
      </c>
      <c r="D255" s="5"/>
      <c r="E255" s="5"/>
      <c r="F255" s="5"/>
    </row>
    <row r="256" spans="1:6" x14ac:dyDescent="0.25">
      <c r="A256" s="645" t="s">
        <v>2590</v>
      </c>
      <c r="B256" s="572"/>
      <c r="C256" s="14"/>
      <c r="D256" s="14"/>
      <c r="E256" s="14"/>
      <c r="F256" s="14"/>
    </row>
    <row r="257" spans="1:6" x14ac:dyDescent="0.25">
      <c r="A257" s="18" t="s">
        <v>34</v>
      </c>
      <c r="B257" s="838" t="s">
        <v>2104</v>
      </c>
      <c r="C257" s="838" t="s">
        <v>20</v>
      </c>
      <c r="D257" s="840" t="s">
        <v>332</v>
      </c>
      <c r="E257" s="840" t="s">
        <v>2172</v>
      </c>
      <c r="F257" s="843" t="s">
        <v>2853</v>
      </c>
    </row>
    <row r="258" spans="1:6" x14ac:dyDescent="0.25">
      <c r="A258" s="18" t="s">
        <v>35</v>
      </c>
      <c r="B258" s="838" t="s">
        <v>2105</v>
      </c>
      <c r="C258" s="838" t="s">
        <v>20</v>
      </c>
      <c r="D258" s="840" t="s">
        <v>335</v>
      </c>
      <c r="E258" s="840" t="s">
        <v>2172</v>
      </c>
      <c r="F258" s="843" t="s">
        <v>2853</v>
      </c>
    </row>
    <row r="259" spans="1:6" x14ac:dyDescent="0.25">
      <c r="A259" s="18" t="s">
        <v>36</v>
      </c>
      <c r="B259" s="517" t="s">
        <v>1465</v>
      </c>
      <c r="C259" s="517" t="s">
        <v>1</v>
      </c>
      <c r="D259" s="721" t="s">
        <v>2718</v>
      </c>
      <c r="E259" s="721" t="s">
        <v>1350</v>
      </c>
      <c r="F259" s="518" t="s">
        <v>1452</v>
      </c>
    </row>
    <row r="260" spans="1:6" x14ac:dyDescent="0.25">
      <c r="A260" s="18" t="s">
        <v>37</v>
      </c>
      <c r="B260" s="517" t="s">
        <v>1468</v>
      </c>
      <c r="C260" s="517" t="s">
        <v>1</v>
      </c>
      <c r="D260" s="721" t="s">
        <v>2719</v>
      </c>
      <c r="E260" s="721" t="s">
        <v>1350</v>
      </c>
      <c r="F260" s="518" t="s">
        <v>1455</v>
      </c>
    </row>
    <row r="261" spans="1:6" x14ac:dyDescent="0.25">
      <c r="A261" s="470" t="s">
        <v>57</v>
      </c>
      <c r="B261" s="436"/>
      <c r="C261" s="436"/>
      <c r="D261" s="436"/>
      <c r="E261" s="437"/>
      <c r="F261" s="436"/>
    </row>
    <row r="262" spans="1:6" x14ac:dyDescent="0.25">
      <c r="A262" s="18" t="s">
        <v>39</v>
      </c>
      <c r="B262" s="986" t="s">
        <v>1255</v>
      </c>
      <c r="C262" s="986" t="s">
        <v>5</v>
      </c>
      <c r="D262" s="988" t="s">
        <v>1232</v>
      </c>
      <c r="E262" s="988" t="s">
        <v>1170</v>
      </c>
      <c r="F262" s="987" t="s">
        <v>1233</v>
      </c>
    </row>
    <row r="263" spans="1:6" x14ac:dyDescent="0.25">
      <c r="A263" s="18" t="s">
        <v>38</v>
      </c>
      <c r="B263" s="986" t="s">
        <v>1258</v>
      </c>
      <c r="C263" s="986" t="s">
        <v>5</v>
      </c>
      <c r="D263" s="988" t="s">
        <v>2260</v>
      </c>
      <c r="E263" s="988" t="s">
        <v>1170</v>
      </c>
      <c r="F263" s="987" t="s">
        <v>2261</v>
      </c>
    </row>
    <row r="264" spans="1:6" x14ac:dyDescent="0.25">
      <c r="A264" s="74" t="s">
        <v>40</v>
      </c>
      <c r="B264" s="1213" t="s">
        <v>158</v>
      </c>
      <c r="C264" s="1213" t="s">
        <v>53</v>
      </c>
      <c r="D264" s="1213" t="s">
        <v>3100</v>
      </c>
      <c r="E264" s="1213" t="s">
        <v>74</v>
      </c>
      <c r="F264" s="1213" t="s">
        <v>150</v>
      </c>
    </row>
    <row r="265" spans="1:6" x14ac:dyDescent="0.25">
      <c r="A265" s="74" t="s">
        <v>41</v>
      </c>
      <c r="B265" s="1213" t="s">
        <v>161</v>
      </c>
      <c r="C265" s="1213" t="s">
        <v>53</v>
      </c>
      <c r="D265" s="1213" t="s">
        <v>3100</v>
      </c>
      <c r="E265" s="1229" t="s">
        <v>74</v>
      </c>
      <c r="F265" s="1229" t="s">
        <v>150</v>
      </c>
    </row>
    <row r="266" spans="1:6" x14ac:dyDescent="0.25">
      <c r="A266" s="645" t="s">
        <v>2591</v>
      </c>
      <c r="B266" s="572"/>
      <c r="C266" s="14"/>
      <c r="D266" s="14"/>
      <c r="E266" s="14"/>
      <c r="F266" s="14"/>
    </row>
    <row r="267" spans="1:6" x14ac:dyDescent="0.25">
      <c r="A267" s="18" t="s">
        <v>34</v>
      </c>
      <c r="B267" s="766" t="s">
        <v>2967</v>
      </c>
      <c r="C267" s="793" t="s">
        <v>2953</v>
      </c>
      <c r="D267" s="793" t="s">
        <v>2971</v>
      </c>
      <c r="E267" s="793" t="s">
        <v>2957</v>
      </c>
      <c r="F267" s="793" t="s">
        <v>2973</v>
      </c>
    </row>
    <row r="268" spans="1:6" x14ac:dyDescent="0.25">
      <c r="A268" s="18" t="s">
        <v>35</v>
      </c>
      <c r="B268" s="795" t="s">
        <v>2968</v>
      </c>
      <c r="C268" s="794" t="s">
        <v>2953</v>
      </c>
      <c r="D268" s="794" t="s">
        <v>2972</v>
      </c>
      <c r="E268" s="793" t="s">
        <v>2957</v>
      </c>
      <c r="F268" s="794" t="s">
        <v>2974</v>
      </c>
    </row>
    <row r="269" spans="1:6" x14ac:dyDescent="0.25">
      <c r="A269" s="18" t="s">
        <v>36</v>
      </c>
      <c r="B269" s="766" t="s">
        <v>2967</v>
      </c>
      <c r="C269" s="766" t="s">
        <v>2954</v>
      </c>
      <c r="D269" s="766" t="s">
        <v>2971</v>
      </c>
      <c r="E269" s="793" t="s">
        <v>2957</v>
      </c>
      <c r="F269" s="766" t="s">
        <v>2973</v>
      </c>
    </row>
    <row r="270" spans="1:6" x14ac:dyDescent="0.25">
      <c r="A270" s="18" t="s">
        <v>37</v>
      </c>
      <c r="B270" s="766" t="s">
        <v>2968</v>
      </c>
      <c r="C270" s="766" t="s">
        <v>2954</v>
      </c>
      <c r="D270" s="766" t="s">
        <v>2972</v>
      </c>
      <c r="E270" s="793" t="s">
        <v>2957</v>
      </c>
      <c r="F270" s="766" t="s">
        <v>2974</v>
      </c>
    </row>
    <row r="271" spans="1:6" x14ac:dyDescent="0.25">
      <c r="A271" s="470" t="s">
        <v>57</v>
      </c>
      <c r="B271" s="436"/>
      <c r="C271" s="436"/>
      <c r="D271" s="436"/>
      <c r="E271" s="437"/>
      <c r="F271" s="436"/>
    </row>
    <row r="272" spans="1:6" x14ac:dyDescent="0.25">
      <c r="A272" s="18" t="s">
        <v>39</v>
      </c>
      <c r="B272" s="873" t="s">
        <v>3056</v>
      </c>
      <c r="C272" s="873" t="s">
        <v>21</v>
      </c>
      <c r="D272" s="860" t="s">
        <v>3057</v>
      </c>
      <c r="E272" s="874" t="s">
        <v>2488</v>
      </c>
      <c r="F272" s="877" t="s">
        <v>3058</v>
      </c>
    </row>
    <row r="273" spans="1:6" x14ac:dyDescent="0.25">
      <c r="A273" s="18" t="s">
        <v>38</v>
      </c>
      <c r="B273" s="873" t="s">
        <v>3059</v>
      </c>
      <c r="C273" s="873" t="s">
        <v>21</v>
      </c>
      <c r="D273" s="860" t="s">
        <v>3060</v>
      </c>
      <c r="E273" s="874" t="s">
        <v>2488</v>
      </c>
      <c r="F273" s="877" t="s">
        <v>3061</v>
      </c>
    </row>
    <row r="274" spans="1:6" x14ac:dyDescent="0.25">
      <c r="A274" s="74" t="s">
        <v>40</v>
      </c>
      <c r="B274" s="1148" t="s">
        <v>2090</v>
      </c>
      <c r="C274" s="1148" t="s">
        <v>1988</v>
      </c>
      <c r="D274" s="5"/>
      <c r="E274" s="5"/>
      <c r="F274" s="5"/>
    </row>
    <row r="275" spans="1:6" x14ac:dyDescent="0.25">
      <c r="A275" s="74" t="s">
        <v>41</v>
      </c>
      <c r="B275" s="1148" t="s">
        <v>2090</v>
      </c>
      <c r="C275" s="1148" t="s">
        <v>1988</v>
      </c>
      <c r="D275" s="5"/>
      <c r="E275" s="5"/>
      <c r="F275" s="5"/>
    </row>
    <row r="276" spans="1:6" x14ac:dyDescent="0.25">
      <c r="A276" s="645" t="s">
        <v>2592</v>
      </c>
      <c r="B276" s="572"/>
      <c r="C276" s="14"/>
      <c r="D276" s="14"/>
      <c r="E276" s="14"/>
      <c r="F276" s="14"/>
    </row>
    <row r="277" spans="1:6" x14ac:dyDescent="0.25">
      <c r="A277" s="70" t="s">
        <v>34</v>
      </c>
      <c r="B277" s="848" t="s">
        <v>2014</v>
      </c>
      <c r="C277" s="849" t="s">
        <v>1896</v>
      </c>
      <c r="D277" s="850"/>
      <c r="E277" s="851" t="s">
        <v>1327</v>
      </c>
      <c r="F277" s="16"/>
    </row>
    <row r="278" spans="1:6" x14ac:dyDescent="0.25">
      <c r="A278" s="70" t="s">
        <v>35</v>
      </c>
      <c r="B278" s="848" t="s">
        <v>2014</v>
      </c>
      <c r="C278" s="849" t="s">
        <v>1896</v>
      </c>
      <c r="D278" s="850"/>
      <c r="E278" s="851" t="s">
        <v>1327</v>
      </c>
      <c r="F278" s="16"/>
    </row>
    <row r="279" spans="1:6" x14ac:dyDescent="0.25">
      <c r="A279" s="70" t="s">
        <v>36</v>
      </c>
      <c r="B279" s="849" t="s">
        <v>2013</v>
      </c>
      <c r="C279" s="849" t="s">
        <v>1898</v>
      </c>
      <c r="D279" s="850"/>
      <c r="E279" s="852" t="s">
        <v>1899</v>
      </c>
      <c r="F279" s="587"/>
    </row>
    <row r="280" spans="1:6" x14ac:dyDescent="0.25">
      <c r="A280" s="70" t="s">
        <v>37</v>
      </c>
      <c r="B280" s="849" t="s">
        <v>2013</v>
      </c>
      <c r="C280" s="849" t="s">
        <v>1898</v>
      </c>
      <c r="D280" s="850"/>
      <c r="E280" s="852" t="s">
        <v>1899</v>
      </c>
      <c r="F280" s="587"/>
    </row>
    <row r="281" spans="1:6" ht="15.6" customHeight="1" x14ac:dyDescent="0.25">
      <c r="A281" s="435" t="s">
        <v>57</v>
      </c>
      <c r="B281" s="436"/>
      <c r="C281" s="436"/>
      <c r="D281" s="436"/>
      <c r="E281" s="437"/>
      <c r="F281" s="436"/>
    </row>
    <row r="282" spans="1:6" ht="15.6" customHeight="1" x14ac:dyDescent="0.25">
      <c r="A282" s="5" t="s">
        <v>39</v>
      </c>
      <c r="B282" s="718" t="s">
        <v>2345</v>
      </c>
      <c r="C282" s="718" t="s">
        <v>2799</v>
      </c>
      <c r="D282" s="718" t="s">
        <v>2823</v>
      </c>
      <c r="E282" s="718" t="s">
        <v>2801</v>
      </c>
      <c r="F282" s="744" t="s">
        <v>2825</v>
      </c>
    </row>
    <row r="283" spans="1:6" ht="15.6" customHeight="1" x14ac:dyDescent="0.25">
      <c r="A283" s="5" t="s">
        <v>38</v>
      </c>
      <c r="B283" s="718" t="s">
        <v>2822</v>
      </c>
      <c r="C283" s="718" t="s">
        <v>2799</v>
      </c>
      <c r="D283" s="718" t="s">
        <v>2824</v>
      </c>
      <c r="E283" s="718" t="s">
        <v>2801</v>
      </c>
      <c r="F283" s="744" t="s">
        <v>2826</v>
      </c>
    </row>
    <row r="284" spans="1:6" ht="15.6" customHeight="1" x14ac:dyDescent="0.25">
      <c r="A284" s="72" t="s">
        <v>40</v>
      </c>
      <c r="B284" s="718" t="s">
        <v>2345</v>
      </c>
      <c r="C284" s="718" t="s">
        <v>2800</v>
      </c>
      <c r="D284" s="718" t="s">
        <v>2823</v>
      </c>
      <c r="E284" s="718" t="s">
        <v>2801</v>
      </c>
      <c r="F284" s="744" t="s">
        <v>2825</v>
      </c>
    </row>
    <row r="285" spans="1:6" ht="15.6" customHeight="1" x14ac:dyDescent="0.25">
      <c r="A285" s="72" t="s">
        <v>41</v>
      </c>
      <c r="B285" s="718" t="s">
        <v>2822</v>
      </c>
      <c r="C285" s="718" t="s">
        <v>2800</v>
      </c>
      <c r="D285" s="718" t="s">
        <v>2824</v>
      </c>
      <c r="E285" s="718" t="s">
        <v>2801</v>
      </c>
      <c r="F285" s="744" t="s">
        <v>2826</v>
      </c>
    </row>
    <row r="286" spans="1:6" x14ac:dyDescent="0.25">
      <c r="A286" s="645" t="s">
        <v>2593</v>
      </c>
      <c r="B286" s="572"/>
      <c r="C286" s="14"/>
      <c r="D286" s="14"/>
      <c r="E286" s="14"/>
      <c r="F286" s="14"/>
    </row>
    <row r="287" spans="1:6" ht="15.6" customHeight="1" x14ac:dyDescent="0.25">
      <c r="A287" s="5" t="s">
        <v>34</v>
      </c>
      <c r="B287" s="1439" t="s">
        <v>3295</v>
      </c>
      <c r="C287" s="1439" t="s">
        <v>3287</v>
      </c>
      <c r="D287" s="1442"/>
      <c r="E287" s="1442"/>
      <c r="F287" s="1442"/>
    </row>
    <row r="288" spans="1:6" ht="15.6" customHeight="1" x14ac:dyDescent="0.25">
      <c r="A288" s="18" t="s">
        <v>35</v>
      </c>
      <c r="B288" s="1094" t="s">
        <v>3042</v>
      </c>
      <c r="C288" s="1094" t="s">
        <v>58</v>
      </c>
      <c r="D288" s="1094"/>
      <c r="E288" s="1094" t="s">
        <v>2452</v>
      </c>
      <c r="F288" s="48"/>
    </row>
    <row r="289" spans="1:6" ht="15.6" customHeight="1" x14ac:dyDescent="0.25">
      <c r="A289" s="18" t="s">
        <v>36</v>
      </c>
      <c r="B289" s="1094" t="s">
        <v>2342</v>
      </c>
      <c r="C289" s="1094" t="s">
        <v>58</v>
      </c>
      <c r="D289" s="1094"/>
      <c r="E289" s="1094" t="s">
        <v>2452</v>
      </c>
      <c r="F289" s="48"/>
    </row>
    <row r="290" spans="1:6" ht="15.6" customHeight="1" x14ac:dyDescent="0.25">
      <c r="A290" s="18" t="s">
        <v>37</v>
      </c>
      <c r="B290" s="1094" t="s">
        <v>2489</v>
      </c>
      <c r="C290" s="1094" t="s">
        <v>58</v>
      </c>
      <c r="D290" s="1094"/>
      <c r="E290" s="1094" t="s">
        <v>2452</v>
      </c>
      <c r="F290" s="48"/>
    </row>
    <row r="291" spans="1:6" ht="15.6" customHeight="1" x14ac:dyDescent="0.25">
      <c r="A291" s="470" t="s">
        <v>57</v>
      </c>
      <c r="B291" s="436"/>
      <c r="C291" s="436"/>
      <c r="D291" s="436"/>
      <c r="E291" s="437"/>
      <c r="F291" s="436"/>
    </row>
    <row r="292" spans="1:6" ht="15.6" customHeight="1" x14ac:dyDescent="0.25">
      <c r="A292" s="18" t="s">
        <v>39</v>
      </c>
      <c r="B292" s="988" t="s">
        <v>1261</v>
      </c>
      <c r="C292" s="991" t="s">
        <v>5</v>
      </c>
      <c r="D292" s="988" t="s">
        <v>1241</v>
      </c>
      <c r="E292" s="1043" t="s">
        <v>1170</v>
      </c>
      <c r="F292" s="989" t="s">
        <v>1242</v>
      </c>
    </row>
    <row r="293" spans="1:6" ht="15.6" customHeight="1" x14ac:dyDescent="0.25">
      <c r="A293" s="18" t="s">
        <v>38</v>
      </c>
      <c r="B293" s="988" t="s">
        <v>1268</v>
      </c>
      <c r="C293" s="991" t="s">
        <v>5</v>
      </c>
      <c r="D293" s="988" t="s">
        <v>1244</v>
      </c>
      <c r="E293" s="1043" t="s">
        <v>1170</v>
      </c>
      <c r="F293" s="989" t="s">
        <v>1245</v>
      </c>
    </row>
    <row r="294" spans="1:6" ht="15.6" customHeight="1" x14ac:dyDescent="0.25">
      <c r="A294" s="74" t="s">
        <v>40</v>
      </c>
      <c r="B294" s="1148" t="s">
        <v>2091</v>
      </c>
      <c r="C294" s="1148" t="s">
        <v>1986</v>
      </c>
      <c r="D294" s="5"/>
      <c r="E294" s="5"/>
      <c r="F294" s="5"/>
    </row>
    <row r="295" spans="1:6" ht="15.6" customHeight="1" x14ac:dyDescent="0.25">
      <c r="A295" s="74" t="s">
        <v>41</v>
      </c>
      <c r="B295" s="1148" t="s">
        <v>2091</v>
      </c>
      <c r="C295" s="1148" t="s">
        <v>1986</v>
      </c>
      <c r="D295" s="5"/>
      <c r="E295" s="5"/>
      <c r="F295" s="5"/>
    </row>
    <row r="296" spans="1:6" x14ac:dyDescent="0.25">
      <c r="A296" s="59" t="s">
        <v>18</v>
      </c>
      <c r="B296" s="59"/>
      <c r="C296" s="59"/>
      <c r="D296" s="59"/>
      <c r="E296" s="59"/>
      <c r="F296" s="59"/>
    </row>
    <row r="297" spans="1:6" x14ac:dyDescent="0.25">
      <c r="A297" s="12" t="s">
        <v>3</v>
      </c>
      <c r="B297" s="11" t="s">
        <v>6</v>
      </c>
      <c r="C297" s="11" t="s">
        <v>7</v>
      </c>
      <c r="D297" s="11" t="s">
        <v>8</v>
      </c>
      <c r="E297" s="12" t="s">
        <v>4</v>
      </c>
      <c r="F297" s="11" t="s">
        <v>11</v>
      </c>
    </row>
    <row r="298" spans="1:6" x14ac:dyDescent="0.25">
      <c r="A298" s="645" t="s">
        <v>2594</v>
      </c>
      <c r="B298" s="645"/>
      <c r="C298" s="572"/>
      <c r="D298" s="14"/>
      <c r="E298" s="14"/>
      <c r="F298" s="14"/>
    </row>
    <row r="299" spans="1:6" x14ac:dyDescent="0.25">
      <c r="A299" s="18" t="s">
        <v>34</v>
      </c>
      <c r="B299" s="518" t="s">
        <v>1474</v>
      </c>
      <c r="C299" s="518" t="s">
        <v>1</v>
      </c>
      <c r="D299" s="518" t="s">
        <v>2720</v>
      </c>
      <c r="E299" s="518" t="s">
        <v>1327</v>
      </c>
      <c r="F299" s="518" t="s">
        <v>1461</v>
      </c>
    </row>
    <row r="300" spans="1:6" x14ac:dyDescent="0.25">
      <c r="A300" s="18" t="s">
        <v>35</v>
      </c>
      <c r="B300" s="518" t="s">
        <v>1477</v>
      </c>
      <c r="C300" s="518" t="s">
        <v>1</v>
      </c>
      <c r="D300" s="518" t="s">
        <v>2721</v>
      </c>
      <c r="E300" s="518" t="s">
        <v>1327</v>
      </c>
      <c r="F300" s="518" t="s">
        <v>1464</v>
      </c>
    </row>
    <row r="301" spans="1:6" x14ac:dyDescent="0.25">
      <c r="A301" s="18" t="s">
        <v>36</v>
      </c>
      <c r="B301" s="830" t="s">
        <v>2106</v>
      </c>
      <c r="C301" s="830" t="s">
        <v>20</v>
      </c>
      <c r="D301" s="830" t="s">
        <v>340</v>
      </c>
      <c r="E301" s="838" t="s">
        <v>2172</v>
      </c>
      <c r="F301" s="830" t="s">
        <v>2854</v>
      </c>
    </row>
    <row r="302" spans="1:6" x14ac:dyDescent="0.25">
      <c r="A302" s="18" t="s">
        <v>37</v>
      </c>
      <c r="B302" s="830" t="s">
        <v>2107</v>
      </c>
      <c r="C302" s="830" t="s">
        <v>20</v>
      </c>
      <c r="D302" s="830" t="s">
        <v>343</v>
      </c>
      <c r="E302" s="838" t="s">
        <v>2172</v>
      </c>
      <c r="F302" s="830" t="s">
        <v>2854</v>
      </c>
    </row>
    <row r="303" spans="1:6" x14ac:dyDescent="0.25">
      <c r="A303" s="470" t="s">
        <v>57</v>
      </c>
      <c r="B303" s="436"/>
      <c r="C303" s="436"/>
      <c r="D303" s="436"/>
      <c r="E303" s="437"/>
      <c r="F303" s="436"/>
    </row>
    <row r="304" spans="1:6" x14ac:dyDescent="0.25">
      <c r="A304" s="18" t="s">
        <v>39</v>
      </c>
      <c r="B304" s="1210" t="s">
        <v>3101</v>
      </c>
      <c r="C304" s="1230" t="s">
        <v>53</v>
      </c>
      <c r="D304" s="1230" t="s">
        <v>152</v>
      </c>
      <c r="E304" s="1230" t="s">
        <v>74</v>
      </c>
      <c r="F304" s="1230" t="s">
        <v>153</v>
      </c>
    </row>
    <row r="305" spans="1:6" x14ac:dyDescent="0.25">
      <c r="A305" s="18" t="s">
        <v>38</v>
      </c>
      <c r="B305" s="1231" t="s">
        <v>3102</v>
      </c>
      <c r="C305" s="1232" t="s">
        <v>53</v>
      </c>
      <c r="D305" s="1232" t="s">
        <v>152</v>
      </c>
      <c r="E305" s="1232" t="s">
        <v>74</v>
      </c>
      <c r="F305" s="1232" t="s">
        <v>153</v>
      </c>
    </row>
    <row r="306" spans="1:6" x14ac:dyDescent="0.25">
      <c r="A306" s="74" t="s">
        <v>40</v>
      </c>
      <c r="B306" s="1148" t="s">
        <v>2089</v>
      </c>
      <c r="C306" s="1148" t="s">
        <v>1990</v>
      </c>
      <c r="D306" s="72"/>
      <c r="E306" s="72"/>
      <c r="F306" s="72"/>
    </row>
    <row r="307" spans="1:6" x14ac:dyDescent="0.25">
      <c r="A307" s="74" t="s">
        <v>41</v>
      </c>
      <c r="B307" s="1148" t="s">
        <v>2089</v>
      </c>
      <c r="C307" s="1148" t="s">
        <v>1990</v>
      </c>
      <c r="D307" s="72"/>
      <c r="E307" s="72"/>
      <c r="F307" s="72"/>
    </row>
    <row r="308" spans="1:6" x14ac:dyDescent="0.25">
      <c r="A308" s="645" t="s">
        <v>2595</v>
      </c>
      <c r="B308" s="572"/>
      <c r="C308" s="14"/>
      <c r="D308" s="14"/>
      <c r="E308" s="14"/>
      <c r="F308" s="14"/>
    </row>
    <row r="309" spans="1:6" x14ac:dyDescent="0.25">
      <c r="A309" s="18" t="s">
        <v>34</v>
      </c>
      <c r="B309" s="840" t="s">
        <v>2108</v>
      </c>
      <c r="C309" s="844" t="s">
        <v>20</v>
      </c>
      <c r="D309" s="844" t="s">
        <v>348</v>
      </c>
      <c r="E309" s="844" t="s">
        <v>2172</v>
      </c>
      <c r="F309" s="844" t="s">
        <v>2855</v>
      </c>
    </row>
    <row r="310" spans="1:6" x14ac:dyDescent="0.25">
      <c r="A310" s="18" t="s">
        <v>35</v>
      </c>
      <c r="B310" s="845" t="s">
        <v>2109</v>
      </c>
      <c r="C310" s="846" t="s">
        <v>20</v>
      </c>
      <c r="D310" s="846" t="s">
        <v>351</v>
      </c>
      <c r="E310" s="846" t="s">
        <v>2172</v>
      </c>
      <c r="F310" s="846" t="s">
        <v>2855</v>
      </c>
    </row>
    <row r="311" spans="1:6" ht="12.95" customHeight="1" x14ac:dyDescent="0.25">
      <c r="A311" s="18" t="s">
        <v>36</v>
      </c>
      <c r="B311" s="518" t="s">
        <v>1480</v>
      </c>
      <c r="C311" s="518" t="s">
        <v>1</v>
      </c>
      <c r="D311" s="518" t="s">
        <v>2722</v>
      </c>
      <c r="E311" s="518" t="s">
        <v>1344</v>
      </c>
      <c r="F311" s="518" t="s">
        <v>1467</v>
      </c>
    </row>
    <row r="312" spans="1:6" x14ac:dyDescent="0.25">
      <c r="A312" s="18" t="s">
        <v>37</v>
      </c>
      <c r="B312" s="518" t="s">
        <v>1483</v>
      </c>
      <c r="C312" s="518" t="s">
        <v>1</v>
      </c>
      <c r="D312" s="518" t="s">
        <v>2723</v>
      </c>
      <c r="E312" s="518" t="s">
        <v>1344</v>
      </c>
      <c r="F312" s="518" t="s">
        <v>1470</v>
      </c>
    </row>
    <row r="313" spans="1:6" x14ac:dyDescent="0.25">
      <c r="A313" s="470" t="s">
        <v>57</v>
      </c>
      <c r="B313" s="436"/>
      <c r="C313" s="436"/>
      <c r="D313" s="436"/>
      <c r="E313" s="437"/>
      <c r="F313" s="436"/>
    </row>
    <row r="314" spans="1:6" x14ac:dyDescent="0.25">
      <c r="A314" s="5" t="s">
        <v>39</v>
      </c>
      <c r="B314" s="877" t="s">
        <v>2116</v>
      </c>
      <c r="C314" s="877" t="s">
        <v>21</v>
      </c>
      <c r="D314" s="877" t="s">
        <v>2267</v>
      </c>
      <c r="E314" s="877" t="s">
        <v>2488</v>
      </c>
      <c r="F314" s="877" t="s">
        <v>3062</v>
      </c>
    </row>
    <row r="315" spans="1:6" x14ac:dyDescent="0.25">
      <c r="A315" s="5" t="s">
        <v>38</v>
      </c>
      <c r="B315" s="877" t="s">
        <v>2117</v>
      </c>
      <c r="C315" s="877" t="s">
        <v>21</v>
      </c>
      <c r="D315" s="877" t="s">
        <v>2268</v>
      </c>
      <c r="E315" s="877" t="s">
        <v>2488</v>
      </c>
      <c r="F315" s="877" t="s">
        <v>3063</v>
      </c>
    </row>
    <row r="316" spans="1:6" x14ac:dyDescent="0.25">
      <c r="A316" s="72" t="s">
        <v>40</v>
      </c>
      <c r="B316" s="1439" t="s">
        <v>3296</v>
      </c>
      <c r="C316" s="1439" t="s">
        <v>3287</v>
      </c>
      <c r="D316" s="1442"/>
      <c r="E316" s="1442"/>
      <c r="F316" s="1442"/>
    </row>
    <row r="317" spans="1:6" x14ac:dyDescent="0.25">
      <c r="A317" s="72" t="s">
        <v>41</v>
      </c>
      <c r="B317" s="1439" t="s">
        <v>3297</v>
      </c>
      <c r="C317" s="1439" t="s">
        <v>3287</v>
      </c>
      <c r="D317" s="1442"/>
      <c r="E317" s="1442"/>
      <c r="F317" s="1442"/>
    </row>
    <row r="318" spans="1:6" x14ac:dyDescent="0.25">
      <c r="A318" s="645" t="s">
        <v>2596</v>
      </c>
      <c r="B318" s="572"/>
      <c r="C318" s="14"/>
      <c r="D318" s="14"/>
      <c r="E318" s="14"/>
      <c r="F318" s="14"/>
    </row>
    <row r="319" spans="1:6" x14ac:dyDescent="0.25">
      <c r="A319" s="5" t="s">
        <v>34</v>
      </c>
      <c r="B319" s="766" t="s">
        <v>2975</v>
      </c>
      <c r="C319" s="766" t="s">
        <v>2953</v>
      </c>
      <c r="D319" s="766" t="s">
        <v>2977</v>
      </c>
      <c r="E319" s="766" t="s">
        <v>2957</v>
      </c>
      <c r="F319" s="766" t="s">
        <v>2969</v>
      </c>
    </row>
    <row r="320" spans="1:6" x14ac:dyDescent="0.25">
      <c r="A320" s="5" t="s">
        <v>35</v>
      </c>
      <c r="B320" s="766" t="s">
        <v>2976</v>
      </c>
      <c r="C320" s="766" t="s">
        <v>2953</v>
      </c>
      <c r="D320" s="766" t="s">
        <v>2978</v>
      </c>
      <c r="E320" s="766" t="s">
        <v>2957</v>
      </c>
      <c r="F320" s="766" t="s">
        <v>2970</v>
      </c>
    </row>
    <row r="321" spans="1:6" x14ac:dyDescent="0.25">
      <c r="A321" s="5" t="s">
        <v>36</v>
      </c>
      <c r="B321" s="766" t="s">
        <v>2975</v>
      </c>
      <c r="C321" s="766" t="s">
        <v>2954</v>
      </c>
      <c r="D321" s="766" t="s">
        <v>2977</v>
      </c>
      <c r="E321" s="766" t="s">
        <v>2957</v>
      </c>
      <c r="F321" s="766" t="s">
        <v>2969</v>
      </c>
    </row>
    <row r="322" spans="1:6" x14ac:dyDescent="0.25">
      <c r="A322" s="5" t="s">
        <v>37</v>
      </c>
      <c r="B322" s="766" t="s">
        <v>2976</v>
      </c>
      <c r="C322" s="766" t="s">
        <v>2954</v>
      </c>
      <c r="D322" s="766" t="s">
        <v>2978</v>
      </c>
      <c r="E322" s="766" t="s">
        <v>2957</v>
      </c>
      <c r="F322" s="766" t="s">
        <v>2970</v>
      </c>
    </row>
    <row r="323" spans="1:6" x14ac:dyDescent="0.25">
      <c r="A323" s="435" t="s">
        <v>57</v>
      </c>
      <c r="B323" s="436"/>
      <c r="C323" s="436"/>
      <c r="D323" s="436"/>
      <c r="E323" s="437"/>
      <c r="F323" s="436"/>
    </row>
    <row r="324" spans="1:6" x14ac:dyDescent="0.25">
      <c r="A324" s="5" t="s">
        <v>39</v>
      </c>
      <c r="B324" s="1213" t="s">
        <v>3104</v>
      </c>
      <c r="C324" s="1235" t="s">
        <v>53</v>
      </c>
      <c r="D324" s="1235" t="s">
        <v>3103</v>
      </c>
      <c r="E324" s="1235" t="s">
        <v>74</v>
      </c>
      <c r="F324" s="1233" t="s">
        <v>157</v>
      </c>
    </row>
    <row r="325" spans="1:6" x14ac:dyDescent="0.25">
      <c r="A325" s="5" t="s">
        <v>38</v>
      </c>
      <c r="B325" s="1222" t="s">
        <v>3105</v>
      </c>
      <c r="C325" s="1220" t="s">
        <v>53</v>
      </c>
      <c r="D325" s="1220" t="s">
        <v>3103</v>
      </c>
      <c r="E325" s="1220" t="s">
        <v>74</v>
      </c>
      <c r="F325" s="1220" t="s">
        <v>157</v>
      </c>
    </row>
    <row r="326" spans="1:6" x14ac:dyDescent="0.25">
      <c r="A326" s="72" t="s">
        <v>40</v>
      </c>
      <c r="B326" s="1148" t="s">
        <v>2090</v>
      </c>
      <c r="C326" s="1148" t="s">
        <v>1988</v>
      </c>
      <c r="D326" s="5"/>
      <c r="E326" s="5"/>
      <c r="F326" s="5"/>
    </row>
    <row r="327" spans="1:6" x14ac:dyDescent="0.25">
      <c r="A327" s="72" t="s">
        <v>41</v>
      </c>
      <c r="B327" s="1148" t="s">
        <v>2090</v>
      </c>
      <c r="C327" s="1148" t="s">
        <v>1988</v>
      </c>
      <c r="D327" s="5"/>
      <c r="E327" s="5"/>
      <c r="F327" s="5"/>
    </row>
    <row r="328" spans="1:6" x14ac:dyDescent="0.25">
      <c r="A328" s="645" t="s">
        <v>2597</v>
      </c>
      <c r="B328" s="572"/>
      <c r="C328" s="14"/>
      <c r="D328" s="14"/>
      <c r="E328" s="14"/>
      <c r="F328" s="14"/>
    </row>
    <row r="329" spans="1:6" x14ac:dyDescent="0.25">
      <c r="A329" s="70" t="s">
        <v>34</v>
      </c>
      <c r="B329" s="848" t="s">
        <v>2014</v>
      </c>
      <c r="C329" s="849" t="s">
        <v>1896</v>
      </c>
      <c r="D329" s="850"/>
      <c r="E329" s="851" t="s">
        <v>1327</v>
      </c>
      <c r="F329" s="16"/>
    </row>
    <row r="330" spans="1:6" x14ac:dyDescent="0.25">
      <c r="A330" s="70" t="s">
        <v>35</v>
      </c>
      <c r="B330" s="848" t="s">
        <v>2014</v>
      </c>
      <c r="C330" s="849" t="s">
        <v>1896</v>
      </c>
      <c r="D330" s="850"/>
      <c r="E330" s="851" t="s">
        <v>1327</v>
      </c>
      <c r="F330" s="16"/>
    </row>
    <row r="331" spans="1:6" x14ac:dyDescent="0.25">
      <c r="A331" s="70" t="s">
        <v>36</v>
      </c>
      <c r="B331" s="849" t="s">
        <v>2013</v>
      </c>
      <c r="C331" s="849" t="s">
        <v>1898</v>
      </c>
      <c r="D331" s="850"/>
      <c r="E331" s="852" t="s">
        <v>1899</v>
      </c>
      <c r="F331" s="587"/>
    </row>
    <row r="332" spans="1:6" x14ac:dyDescent="0.25">
      <c r="A332" s="70" t="s">
        <v>37</v>
      </c>
      <c r="B332" s="849" t="s">
        <v>2013</v>
      </c>
      <c r="C332" s="849" t="s">
        <v>1898</v>
      </c>
      <c r="D332" s="850"/>
      <c r="E332" s="852" t="s">
        <v>1899</v>
      </c>
      <c r="F332" s="587"/>
    </row>
    <row r="333" spans="1:6" ht="15.6" customHeight="1" x14ac:dyDescent="0.25">
      <c r="A333" s="435" t="s">
        <v>57</v>
      </c>
      <c r="B333" s="436"/>
      <c r="C333" s="436"/>
      <c r="D333" s="436"/>
      <c r="E333" s="437"/>
      <c r="F333" s="436"/>
    </row>
    <row r="334" spans="1:6" ht="15.6" customHeight="1" x14ac:dyDescent="0.25">
      <c r="A334" s="5" t="s">
        <v>39</v>
      </c>
      <c r="B334" s="718" t="s">
        <v>2827</v>
      </c>
      <c r="C334" s="718" t="s">
        <v>2799</v>
      </c>
      <c r="D334" s="718" t="s">
        <v>2829</v>
      </c>
      <c r="E334" s="718" t="s">
        <v>2801</v>
      </c>
      <c r="F334" s="744" t="s">
        <v>2831</v>
      </c>
    </row>
    <row r="335" spans="1:6" ht="15.6" customHeight="1" x14ac:dyDescent="0.25">
      <c r="A335" s="5" t="s">
        <v>38</v>
      </c>
      <c r="B335" s="718" t="s">
        <v>2828</v>
      </c>
      <c r="C335" s="718" t="s">
        <v>2799</v>
      </c>
      <c r="D335" s="718" t="s">
        <v>2830</v>
      </c>
      <c r="E335" s="718" t="s">
        <v>2801</v>
      </c>
      <c r="F335" s="718" t="s">
        <v>2832</v>
      </c>
    </row>
    <row r="336" spans="1:6" ht="15.6" customHeight="1" x14ac:dyDescent="0.25">
      <c r="A336" s="72" t="s">
        <v>40</v>
      </c>
      <c r="B336" s="718" t="s">
        <v>2827</v>
      </c>
      <c r="C336" s="718" t="s">
        <v>2800</v>
      </c>
      <c r="D336" s="718" t="s">
        <v>2829</v>
      </c>
      <c r="E336" s="718" t="s">
        <v>2801</v>
      </c>
      <c r="F336" s="744" t="s">
        <v>2831</v>
      </c>
    </row>
    <row r="337" spans="1:6" ht="15.6" customHeight="1" x14ac:dyDescent="0.25">
      <c r="A337" s="72" t="s">
        <v>41</v>
      </c>
      <c r="B337" s="718" t="s">
        <v>2828</v>
      </c>
      <c r="C337" s="718" t="s">
        <v>2800</v>
      </c>
      <c r="D337" s="718" t="s">
        <v>2830</v>
      </c>
      <c r="E337" s="718" t="s">
        <v>2801</v>
      </c>
      <c r="F337" s="718" t="s">
        <v>2832</v>
      </c>
    </row>
    <row r="338" spans="1:6" x14ac:dyDescent="0.25">
      <c r="A338" s="645" t="s">
        <v>2598</v>
      </c>
      <c r="B338" s="572"/>
      <c r="C338" s="14"/>
      <c r="D338" s="14"/>
      <c r="E338" s="14"/>
      <c r="F338" s="14"/>
    </row>
    <row r="339" spans="1:6" ht="21.6" customHeight="1" x14ac:dyDescent="0.25">
      <c r="A339" s="5" t="s">
        <v>34</v>
      </c>
      <c r="B339" s="1204" t="s">
        <v>3107</v>
      </c>
      <c r="C339" s="1209" t="s">
        <v>53</v>
      </c>
      <c r="D339" s="1236" t="s">
        <v>3106</v>
      </c>
      <c r="E339" s="1205" t="s">
        <v>74</v>
      </c>
      <c r="F339" s="1236" t="s">
        <v>157</v>
      </c>
    </row>
    <row r="340" spans="1:6" ht="20.100000000000001" customHeight="1" x14ac:dyDescent="0.25">
      <c r="A340" s="5" t="s">
        <v>35</v>
      </c>
      <c r="B340" s="1213" t="s">
        <v>3108</v>
      </c>
      <c r="C340" s="1213" t="s">
        <v>53</v>
      </c>
      <c r="D340" s="1213" t="s">
        <v>3106</v>
      </c>
      <c r="E340" s="1213" t="s">
        <v>74</v>
      </c>
      <c r="F340" s="1213" t="s">
        <v>157</v>
      </c>
    </row>
    <row r="341" spans="1:6" x14ac:dyDescent="0.25">
      <c r="A341" s="5" t="s">
        <v>36</v>
      </c>
      <c r="B341" s="877" t="s">
        <v>3064</v>
      </c>
      <c r="C341" s="877" t="s">
        <v>21</v>
      </c>
      <c r="D341" s="877" t="s">
        <v>3065</v>
      </c>
      <c r="E341" s="877" t="s">
        <v>3045</v>
      </c>
      <c r="F341" s="871" t="s">
        <v>3066</v>
      </c>
    </row>
    <row r="342" spans="1:6" x14ac:dyDescent="0.25">
      <c r="A342" s="5" t="s">
        <v>37</v>
      </c>
      <c r="B342" s="877" t="s">
        <v>3067</v>
      </c>
      <c r="C342" s="877" t="s">
        <v>21</v>
      </c>
      <c r="D342" s="877" t="s">
        <v>3068</v>
      </c>
      <c r="E342" s="877" t="s">
        <v>3045</v>
      </c>
      <c r="F342" s="871" t="s">
        <v>3069</v>
      </c>
    </row>
    <row r="343" spans="1:6" ht="12.95" customHeight="1" x14ac:dyDescent="0.25">
      <c r="A343" s="435" t="s">
        <v>57</v>
      </c>
      <c r="B343" s="436"/>
      <c r="C343" s="436"/>
      <c r="D343" s="436"/>
      <c r="E343" s="437"/>
      <c r="F343" s="436"/>
    </row>
    <row r="344" spans="1:6" x14ac:dyDescent="0.25">
      <c r="A344" s="18" t="s">
        <v>39</v>
      </c>
      <c r="B344" s="1263" t="s">
        <v>1726</v>
      </c>
      <c r="C344" s="1244" t="s">
        <v>0</v>
      </c>
      <c r="D344" s="1263" t="s">
        <v>1727</v>
      </c>
      <c r="E344" s="1271" t="s">
        <v>3139</v>
      </c>
      <c r="F344" s="1291" t="s">
        <v>1728</v>
      </c>
    </row>
    <row r="345" spans="1:6" x14ac:dyDescent="0.25">
      <c r="A345" s="18" t="s">
        <v>38</v>
      </c>
      <c r="B345" s="1263" t="s">
        <v>1729</v>
      </c>
      <c r="C345" s="1244" t="s">
        <v>0</v>
      </c>
      <c r="D345" s="1263" t="s">
        <v>1730</v>
      </c>
      <c r="E345" s="1271" t="s">
        <v>3139</v>
      </c>
      <c r="F345" s="1291" t="s">
        <v>1731</v>
      </c>
    </row>
    <row r="346" spans="1:6" x14ac:dyDescent="0.25">
      <c r="A346" s="72" t="s">
        <v>40</v>
      </c>
      <c r="B346" s="1148" t="s">
        <v>2091</v>
      </c>
      <c r="C346" s="1148" t="s">
        <v>1986</v>
      </c>
      <c r="D346" s="5"/>
      <c r="E346" s="5"/>
      <c r="F346" s="5"/>
    </row>
    <row r="347" spans="1:6" x14ac:dyDescent="0.25">
      <c r="A347" s="72" t="s">
        <v>41</v>
      </c>
      <c r="B347" s="1148" t="s">
        <v>2091</v>
      </c>
      <c r="C347" s="1148" t="s">
        <v>1986</v>
      </c>
      <c r="D347" s="5"/>
      <c r="E347" s="5"/>
      <c r="F347" s="5"/>
    </row>
    <row r="348" spans="1:6" x14ac:dyDescent="0.25">
      <c r="A348" s="59" t="s">
        <v>19</v>
      </c>
      <c r="B348" s="59"/>
      <c r="C348" s="59"/>
      <c r="D348" s="59"/>
      <c r="E348" s="59"/>
      <c r="F348" s="59"/>
    </row>
    <row r="349" spans="1:6" x14ac:dyDescent="0.25">
      <c r="A349" s="11" t="s">
        <v>3</v>
      </c>
      <c r="B349" s="11" t="s">
        <v>6</v>
      </c>
      <c r="C349" s="11" t="s">
        <v>7</v>
      </c>
      <c r="D349" s="11" t="s">
        <v>8</v>
      </c>
      <c r="E349" s="12" t="s">
        <v>4</v>
      </c>
      <c r="F349" s="11" t="s">
        <v>11</v>
      </c>
    </row>
    <row r="350" spans="1:6" x14ac:dyDescent="0.25">
      <c r="A350" s="645" t="s">
        <v>2599</v>
      </c>
      <c r="B350" s="645"/>
      <c r="C350" s="572"/>
      <c r="D350" s="14"/>
      <c r="E350" s="14"/>
      <c r="F350" s="14"/>
    </row>
    <row r="351" spans="1:6" x14ac:dyDescent="0.25">
      <c r="A351" s="5" t="s">
        <v>34</v>
      </c>
      <c r="B351" s="518" t="s">
        <v>2039</v>
      </c>
      <c r="C351" s="518" t="s">
        <v>1</v>
      </c>
      <c r="D351" s="518" t="s">
        <v>2724</v>
      </c>
      <c r="E351" s="518" t="s">
        <v>1344</v>
      </c>
      <c r="F351" s="518" t="s">
        <v>1476</v>
      </c>
    </row>
    <row r="352" spans="1:6" x14ac:dyDescent="0.25">
      <c r="A352" s="5" t="s">
        <v>35</v>
      </c>
      <c r="B352" s="518" t="s">
        <v>1487</v>
      </c>
      <c r="C352" s="518" t="s">
        <v>1</v>
      </c>
      <c r="D352" s="518" t="s">
        <v>2725</v>
      </c>
      <c r="E352" s="518" t="s">
        <v>1344</v>
      </c>
      <c r="F352" s="518" t="s">
        <v>1479</v>
      </c>
    </row>
    <row r="353" spans="1:6" x14ac:dyDescent="0.25">
      <c r="A353" s="5" t="s">
        <v>36</v>
      </c>
      <c r="B353" s="877" t="s">
        <v>3070</v>
      </c>
      <c r="C353" s="877" t="s">
        <v>21</v>
      </c>
      <c r="D353" s="877" t="s">
        <v>3071</v>
      </c>
      <c r="E353" s="873" t="s">
        <v>3045</v>
      </c>
      <c r="F353" s="877" t="s">
        <v>3072</v>
      </c>
    </row>
    <row r="354" spans="1:6" x14ac:dyDescent="0.25">
      <c r="A354" s="5" t="s">
        <v>37</v>
      </c>
      <c r="B354" s="877" t="s">
        <v>3073</v>
      </c>
      <c r="C354" s="877" t="s">
        <v>21</v>
      </c>
      <c r="D354" s="877" t="s">
        <v>3074</v>
      </c>
      <c r="E354" s="873" t="s">
        <v>3045</v>
      </c>
      <c r="F354" s="877" t="s">
        <v>3075</v>
      </c>
    </row>
    <row r="355" spans="1:6" x14ac:dyDescent="0.25">
      <c r="A355" s="435" t="s">
        <v>57</v>
      </c>
      <c r="B355" s="436"/>
      <c r="C355" s="436"/>
      <c r="D355" s="436"/>
      <c r="E355" s="437"/>
      <c r="F355" s="436"/>
    </row>
    <row r="356" spans="1:6" ht="17.45" customHeight="1" x14ac:dyDescent="0.25">
      <c r="A356" s="5" t="s">
        <v>39</v>
      </c>
      <c r="B356" s="860" t="s">
        <v>2118</v>
      </c>
      <c r="C356" s="860" t="s">
        <v>21</v>
      </c>
      <c r="D356" s="860" t="s">
        <v>2269</v>
      </c>
      <c r="E356" s="860" t="s">
        <v>2488</v>
      </c>
      <c r="F356" s="860" t="s">
        <v>3076</v>
      </c>
    </row>
    <row r="357" spans="1:6" ht="20.45" customHeight="1" x14ac:dyDescent="0.25">
      <c r="A357" s="5" t="s">
        <v>38</v>
      </c>
      <c r="B357" s="860" t="s">
        <v>2119</v>
      </c>
      <c r="C357" s="860" t="s">
        <v>21</v>
      </c>
      <c r="D357" s="860" t="s">
        <v>2270</v>
      </c>
      <c r="E357" s="860" t="s">
        <v>2488</v>
      </c>
      <c r="F357" s="860" t="s">
        <v>3077</v>
      </c>
    </row>
    <row r="358" spans="1:6" x14ac:dyDescent="0.25">
      <c r="A358" s="72" t="s">
        <v>40</v>
      </c>
      <c r="B358" s="1148" t="s">
        <v>2089</v>
      </c>
      <c r="C358" s="1148" t="s">
        <v>1990</v>
      </c>
      <c r="D358" s="5"/>
      <c r="E358" s="5"/>
      <c r="F358" s="5"/>
    </row>
    <row r="359" spans="1:6" x14ac:dyDescent="0.25">
      <c r="A359" s="72" t="s">
        <v>41</v>
      </c>
      <c r="B359" s="1148" t="s">
        <v>2089</v>
      </c>
      <c r="C359" s="1148" t="s">
        <v>1990</v>
      </c>
      <c r="D359" s="5"/>
      <c r="E359" s="5"/>
      <c r="F359" s="5"/>
    </row>
    <row r="360" spans="1:6" x14ac:dyDescent="0.25">
      <c r="A360" s="645" t="s">
        <v>2600</v>
      </c>
      <c r="B360" s="572"/>
      <c r="C360" s="14"/>
      <c r="D360" s="14"/>
      <c r="E360" s="14"/>
      <c r="F360" s="14"/>
    </row>
    <row r="361" spans="1:6" ht="19.5" customHeight="1" x14ac:dyDescent="0.25">
      <c r="A361" s="5" t="s">
        <v>34</v>
      </c>
      <c r="B361" s="1210" t="s">
        <v>3109</v>
      </c>
      <c r="C361" s="1210" t="s">
        <v>53</v>
      </c>
      <c r="D361" s="1210" t="s">
        <v>159</v>
      </c>
      <c r="E361" s="1210" t="s">
        <v>74</v>
      </c>
      <c r="F361" s="18" t="s">
        <v>160</v>
      </c>
    </row>
    <row r="362" spans="1:6" ht="17.45" customHeight="1" x14ac:dyDescent="0.25">
      <c r="A362" s="5" t="s">
        <v>35</v>
      </c>
      <c r="B362" s="1210" t="s">
        <v>3110</v>
      </c>
      <c r="C362" s="1210" t="s">
        <v>53</v>
      </c>
      <c r="D362" s="1210" t="s">
        <v>159</v>
      </c>
      <c r="E362" s="1210" t="s">
        <v>74</v>
      </c>
      <c r="F362" s="1210" t="s">
        <v>160</v>
      </c>
    </row>
    <row r="363" spans="1:6" x14ac:dyDescent="0.25">
      <c r="A363" s="5" t="s">
        <v>36</v>
      </c>
      <c r="B363" s="518" t="s">
        <v>1490</v>
      </c>
      <c r="C363" s="518" t="s">
        <v>1</v>
      </c>
      <c r="D363" s="518" t="s">
        <v>2726</v>
      </c>
      <c r="E363" s="518" t="s">
        <v>1327</v>
      </c>
      <c r="F363" s="518" t="s">
        <v>1482</v>
      </c>
    </row>
    <row r="364" spans="1:6" x14ac:dyDescent="0.25">
      <c r="A364" s="5" t="s">
        <v>37</v>
      </c>
      <c r="B364" s="518" t="s">
        <v>1493</v>
      </c>
      <c r="C364" s="518" t="s">
        <v>1</v>
      </c>
      <c r="D364" s="518" t="s">
        <v>2250</v>
      </c>
      <c r="E364" s="518" t="s">
        <v>1327</v>
      </c>
      <c r="F364" s="741" t="s">
        <v>2727</v>
      </c>
    </row>
    <row r="365" spans="1:6" x14ac:dyDescent="0.25">
      <c r="A365" s="435" t="s">
        <v>57</v>
      </c>
      <c r="B365" s="436"/>
      <c r="C365" s="436"/>
      <c r="D365" s="436"/>
      <c r="E365" s="437"/>
      <c r="F365" s="436"/>
    </row>
    <row r="366" spans="1:6" x14ac:dyDescent="0.25">
      <c r="A366" s="18" t="s">
        <v>39</v>
      </c>
      <c r="B366" s="988" t="s">
        <v>2923</v>
      </c>
      <c r="C366" s="988" t="s">
        <v>5</v>
      </c>
      <c r="D366" s="988" t="s">
        <v>1253</v>
      </c>
      <c r="E366" s="988" t="s">
        <v>1170</v>
      </c>
      <c r="F366" s="988" t="s">
        <v>1254</v>
      </c>
    </row>
    <row r="367" spans="1:6" x14ac:dyDescent="0.25">
      <c r="A367" s="18" t="s">
        <v>38</v>
      </c>
      <c r="B367" s="988" t="s">
        <v>2924</v>
      </c>
      <c r="C367" s="988" t="s">
        <v>5</v>
      </c>
      <c r="D367" s="988" t="s">
        <v>1256</v>
      </c>
      <c r="E367" s="988" t="s">
        <v>1170</v>
      </c>
      <c r="F367" s="988" t="s">
        <v>1257</v>
      </c>
    </row>
    <row r="368" spans="1:6" x14ac:dyDescent="0.25">
      <c r="A368" s="74" t="s">
        <v>40</v>
      </c>
      <c r="B368" s="1439" t="s">
        <v>3298</v>
      </c>
      <c r="C368" s="1439" t="s">
        <v>3287</v>
      </c>
      <c r="D368" s="1445"/>
      <c r="E368" s="1446"/>
      <c r="F368" s="1445"/>
    </row>
    <row r="369" spans="1:6" x14ac:dyDescent="0.25">
      <c r="A369" s="74" t="s">
        <v>41</v>
      </c>
      <c r="B369" s="1439" t="s">
        <v>3299</v>
      </c>
      <c r="C369" s="1439" t="s">
        <v>3287</v>
      </c>
      <c r="D369" s="1445"/>
      <c r="E369" s="1446"/>
      <c r="F369" s="1445"/>
    </row>
    <row r="370" spans="1:6" x14ac:dyDescent="0.25">
      <c r="A370" s="645" t="s">
        <v>2601</v>
      </c>
      <c r="B370" s="572"/>
      <c r="C370" s="14"/>
      <c r="D370" s="14"/>
      <c r="E370" s="14"/>
      <c r="F370" s="14"/>
    </row>
    <row r="371" spans="1:6" ht="20.45" customHeight="1" x14ac:dyDescent="0.25">
      <c r="A371" s="5" t="s">
        <v>34</v>
      </c>
      <c r="B371" s="987" t="s">
        <v>2262</v>
      </c>
      <c r="C371" s="987" t="s">
        <v>5</v>
      </c>
      <c r="D371" s="987" t="s">
        <v>1259</v>
      </c>
      <c r="E371" s="987" t="s">
        <v>1170</v>
      </c>
      <c r="F371" s="990" t="s">
        <v>1260</v>
      </c>
    </row>
    <row r="372" spans="1:6" ht="21.6" customHeight="1" x14ac:dyDescent="0.25">
      <c r="A372" s="5" t="s">
        <v>35</v>
      </c>
      <c r="B372" s="987" t="s">
        <v>2263</v>
      </c>
      <c r="C372" s="987" t="s">
        <v>5</v>
      </c>
      <c r="D372" s="987" t="s">
        <v>1262</v>
      </c>
      <c r="E372" s="987" t="s">
        <v>1170</v>
      </c>
      <c r="F372" s="990" t="s">
        <v>1263</v>
      </c>
    </row>
    <row r="373" spans="1:6" ht="25.5" customHeight="1" x14ac:dyDescent="0.25">
      <c r="A373" s="5" t="s">
        <v>36</v>
      </c>
      <c r="B373" s="840" t="s">
        <v>2110</v>
      </c>
      <c r="C373" s="840" t="s">
        <v>20</v>
      </c>
      <c r="D373" s="840" t="s">
        <v>356</v>
      </c>
      <c r="E373" s="840" t="s">
        <v>2172</v>
      </c>
      <c r="F373" s="840" t="s">
        <v>2856</v>
      </c>
    </row>
    <row r="374" spans="1:6" ht="25.5" customHeight="1" x14ac:dyDescent="0.25">
      <c r="A374" s="5" t="s">
        <v>37</v>
      </c>
      <c r="B374" s="840" t="s">
        <v>2111</v>
      </c>
      <c r="C374" s="840" t="s">
        <v>20</v>
      </c>
      <c r="D374" s="840" t="s">
        <v>359</v>
      </c>
      <c r="E374" s="840" t="s">
        <v>2172</v>
      </c>
      <c r="F374" s="840" t="s">
        <v>2856</v>
      </c>
    </row>
    <row r="375" spans="1:6" x14ac:dyDescent="0.25">
      <c r="A375" s="470" t="s">
        <v>57</v>
      </c>
      <c r="B375" s="436"/>
      <c r="C375" s="436"/>
      <c r="D375" s="436"/>
      <c r="E375" s="437"/>
      <c r="F375" s="436"/>
    </row>
    <row r="376" spans="1:6" ht="21.95" customHeight="1" x14ac:dyDescent="0.25">
      <c r="A376" s="18" t="s">
        <v>39</v>
      </c>
      <c r="B376" s="1028" t="s">
        <v>3140</v>
      </c>
      <c r="C376" s="1042" t="s">
        <v>3142</v>
      </c>
      <c r="D376" s="1042" t="s">
        <v>3144</v>
      </c>
      <c r="E376" s="1042" t="s">
        <v>3146</v>
      </c>
      <c r="F376" s="1042" t="s">
        <v>1265</v>
      </c>
    </row>
    <row r="377" spans="1:6" ht="27.95" customHeight="1" x14ac:dyDescent="0.25">
      <c r="A377" s="18" t="s">
        <v>38</v>
      </c>
      <c r="B377" s="1046" t="s">
        <v>3141</v>
      </c>
      <c r="C377" s="1042" t="s">
        <v>3142</v>
      </c>
      <c r="D377" s="1042" t="s">
        <v>3145</v>
      </c>
      <c r="E377" s="1042" t="s">
        <v>3146</v>
      </c>
      <c r="F377" s="1047" t="s">
        <v>2346</v>
      </c>
    </row>
    <row r="378" spans="1:6" x14ac:dyDescent="0.25">
      <c r="A378" s="74" t="s">
        <v>40</v>
      </c>
      <c r="B378" s="1028" t="s">
        <v>3140</v>
      </c>
      <c r="C378" s="1042" t="s">
        <v>3143</v>
      </c>
      <c r="D378" s="1042" t="s">
        <v>3144</v>
      </c>
      <c r="E378" s="1042" t="s">
        <v>3146</v>
      </c>
      <c r="F378" s="1028" t="s">
        <v>1265</v>
      </c>
    </row>
    <row r="379" spans="1:6" x14ac:dyDescent="0.25">
      <c r="A379" s="74" t="s">
        <v>41</v>
      </c>
      <c r="B379" s="1046" t="s">
        <v>3141</v>
      </c>
      <c r="C379" s="1042" t="s">
        <v>3143</v>
      </c>
      <c r="D379" s="1042" t="s">
        <v>3145</v>
      </c>
      <c r="E379" s="1042" t="s">
        <v>3146</v>
      </c>
      <c r="F379" s="1028" t="s">
        <v>2346</v>
      </c>
    </row>
    <row r="380" spans="1:6" x14ac:dyDescent="0.25">
      <c r="A380" s="645" t="s">
        <v>2602</v>
      </c>
      <c r="B380" s="572"/>
      <c r="C380" s="14"/>
      <c r="D380" s="14"/>
      <c r="E380" s="14"/>
      <c r="F380" s="14"/>
    </row>
    <row r="381" spans="1:6" x14ac:dyDescent="0.25">
      <c r="A381" s="70" t="s">
        <v>34</v>
      </c>
      <c r="B381" s="848" t="s">
        <v>2014</v>
      </c>
      <c r="C381" s="849" t="s">
        <v>1896</v>
      </c>
      <c r="D381" s="850"/>
      <c r="E381" s="851" t="s">
        <v>1327</v>
      </c>
      <c r="F381" s="16"/>
    </row>
    <row r="382" spans="1:6" x14ac:dyDescent="0.25">
      <c r="A382" s="70" t="s">
        <v>35</v>
      </c>
      <c r="B382" s="848" t="s">
        <v>2014</v>
      </c>
      <c r="C382" s="849" t="s">
        <v>1896</v>
      </c>
      <c r="D382" s="850"/>
      <c r="E382" s="851" t="s">
        <v>1327</v>
      </c>
      <c r="F382" s="16"/>
    </row>
    <row r="383" spans="1:6" x14ac:dyDescent="0.25">
      <c r="A383" s="70" t="s">
        <v>36</v>
      </c>
      <c r="B383" s="849" t="s">
        <v>2013</v>
      </c>
      <c r="C383" s="849" t="s">
        <v>1898</v>
      </c>
      <c r="D383" s="850"/>
      <c r="E383" s="852" t="s">
        <v>1899</v>
      </c>
      <c r="F383" s="587"/>
    </row>
    <row r="384" spans="1:6" x14ac:dyDescent="0.25">
      <c r="A384" s="70" t="s">
        <v>37</v>
      </c>
      <c r="B384" s="849" t="s">
        <v>2013</v>
      </c>
      <c r="C384" s="849" t="s">
        <v>1898</v>
      </c>
      <c r="D384" s="850"/>
      <c r="E384" s="852" t="s">
        <v>1899</v>
      </c>
      <c r="F384" s="587"/>
    </row>
    <row r="385" spans="1:6" ht="15.6" customHeight="1" x14ac:dyDescent="0.25">
      <c r="A385" s="470" t="s">
        <v>57</v>
      </c>
      <c r="B385" s="436"/>
      <c r="C385" s="436"/>
      <c r="D385" s="436"/>
      <c r="E385" s="437"/>
      <c r="F385" s="436"/>
    </row>
    <row r="386" spans="1:6" ht="15.6" customHeight="1" x14ac:dyDescent="0.25">
      <c r="A386" s="18" t="s">
        <v>39</v>
      </c>
      <c r="B386" s="718" t="s">
        <v>2835</v>
      </c>
      <c r="C386" s="718" t="s">
        <v>2799</v>
      </c>
      <c r="D386" s="718" t="s">
        <v>2833</v>
      </c>
      <c r="E386" s="718" t="s">
        <v>2801</v>
      </c>
      <c r="F386" s="718" t="s">
        <v>2837</v>
      </c>
    </row>
    <row r="387" spans="1:6" ht="15.6" customHeight="1" x14ac:dyDescent="0.25">
      <c r="A387" s="5" t="s">
        <v>38</v>
      </c>
      <c r="B387" s="718" t="s">
        <v>2836</v>
      </c>
      <c r="C387" s="718" t="s">
        <v>2799</v>
      </c>
      <c r="D387" s="718" t="s">
        <v>2834</v>
      </c>
      <c r="E387" s="718" t="s">
        <v>2801</v>
      </c>
      <c r="F387" s="718" t="s">
        <v>2838</v>
      </c>
    </row>
    <row r="388" spans="1:6" ht="15.6" customHeight="1" x14ac:dyDescent="0.25">
      <c r="A388" s="72" t="s">
        <v>40</v>
      </c>
      <c r="B388" s="718" t="s">
        <v>2835</v>
      </c>
      <c r="C388" s="718" t="s">
        <v>2800</v>
      </c>
      <c r="D388" s="718" t="s">
        <v>2833</v>
      </c>
      <c r="E388" s="718" t="s">
        <v>2801</v>
      </c>
      <c r="F388" s="718" t="s">
        <v>2837</v>
      </c>
    </row>
    <row r="389" spans="1:6" ht="15.6" customHeight="1" x14ac:dyDescent="0.25">
      <c r="A389" s="72" t="s">
        <v>41</v>
      </c>
      <c r="B389" s="718" t="s">
        <v>2836</v>
      </c>
      <c r="C389" s="718" t="s">
        <v>2800</v>
      </c>
      <c r="D389" s="718" t="s">
        <v>2834</v>
      </c>
      <c r="E389" s="718" t="s">
        <v>2801</v>
      </c>
      <c r="F389" s="718" t="s">
        <v>2838</v>
      </c>
    </row>
    <row r="390" spans="1:6" x14ac:dyDescent="0.25">
      <c r="A390" s="645" t="s">
        <v>3265</v>
      </c>
      <c r="B390" s="572"/>
      <c r="C390" s="14"/>
      <c r="D390" s="14"/>
      <c r="E390" s="14"/>
      <c r="F390" s="14"/>
    </row>
    <row r="391" spans="1:6" x14ac:dyDescent="0.25">
      <c r="A391" s="5" t="s">
        <v>34</v>
      </c>
      <c r="B391" s="1269"/>
      <c r="C391" s="1269" t="s">
        <v>1991</v>
      </c>
      <c r="D391" s="1269"/>
      <c r="E391" s="673"/>
      <c r="F391" s="1052"/>
    </row>
    <row r="392" spans="1:6" x14ac:dyDescent="0.25">
      <c r="A392" s="5" t="s">
        <v>35</v>
      </c>
      <c r="B392" s="1269"/>
      <c r="C392" s="1269" t="s">
        <v>1991</v>
      </c>
      <c r="D392" s="1269"/>
      <c r="E392" s="673"/>
      <c r="F392" s="1052"/>
    </row>
    <row r="393" spans="1:6" x14ac:dyDescent="0.25">
      <c r="A393" s="5" t="s">
        <v>36</v>
      </c>
      <c r="B393" s="1213" t="s">
        <v>3112</v>
      </c>
      <c r="C393" s="1207" t="s">
        <v>53</v>
      </c>
      <c r="D393" s="1213" t="s">
        <v>3111</v>
      </c>
      <c r="E393" s="1213" t="s">
        <v>74</v>
      </c>
      <c r="F393" s="1296" t="s">
        <v>164</v>
      </c>
    </row>
    <row r="394" spans="1:6" x14ac:dyDescent="0.25">
      <c r="A394" s="5" t="s">
        <v>37</v>
      </c>
      <c r="B394" s="1213" t="s">
        <v>3113</v>
      </c>
      <c r="C394" s="1207" t="s">
        <v>53</v>
      </c>
      <c r="D394" s="1213" t="s">
        <v>3111</v>
      </c>
      <c r="E394" s="1213" t="s">
        <v>74</v>
      </c>
      <c r="F394" s="1213" t="s">
        <v>164</v>
      </c>
    </row>
    <row r="395" spans="1:6" ht="21" customHeight="1" x14ac:dyDescent="0.25">
      <c r="A395" s="435" t="s">
        <v>57</v>
      </c>
      <c r="B395" s="436"/>
      <c r="C395" s="436"/>
      <c r="D395" s="436"/>
      <c r="E395" s="437"/>
      <c r="F395" s="436"/>
    </row>
    <row r="396" spans="1:6" ht="15.6" customHeight="1" x14ac:dyDescent="0.25">
      <c r="A396" s="5" t="s">
        <v>39</v>
      </c>
      <c r="B396" s="1148" t="s">
        <v>2090</v>
      </c>
      <c r="C396" s="1147" t="s">
        <v>1988</v>
      </c>
      <c r="D396" s="21"/>
      <c r="E396" s="562"/>
      <c r="F396" s="81"/>
    </row>
    <row r="397" spans="1:6" ht="15.6" customHeight="1" x14ac:dyDescent="0.25">
      <c r="A397" s="5" t="s">
        <v>38</v>
      </c>
      <c r="B397" s="1148" t="s">
        <v>2090</v>
      </c>
      <c r="C397" s="1147" t="s">
        <v>1988</v>
      </c>
      <c r="D397" s="21"/>
      <c r="E397" s="562"/>
      <c r="F397" s="81"/>
    </row>
    <row r="398" spans="1:6" ht="15.6" customHeight="1" x14ac:dyDescent="0.25">
      <c r="A398" s="72" t="s">
        <v>40</v>
      </c>
      <c r="B398" s="1148" t="s">
        <v>2091</v>
      </c>
      <c r="C398" s="1148" t="s">
        <v>1986</v>
      </c>
      <c r="D398" s="32"/>
      <c r="E398" s="38"/>
      <c r="F398" s="5"/>
    </row>
    <row r="399" spans="1:6" ht="15.6" customHeight="1" x14ac:dyDescent="0.25">
      <c r="A399" s="72" t="s">
        <v>41</v>
      </c>
      <c r="B399" s="1148" t="s">
        <v>2091</v>
      </c>
      <c r="C399" s="1148" t="s">
        <v>1986</v>
      </c>
      <c r="D399" s="32"/>
      <c r="E399" s="38"/>
      <c r="F399" s="5"/>
    </row>
    <row r="400" spans="1:6" x14ac:dyDescent="0.25">
      <c r="A400" s="59" t="s">
        <v>24</v>
      </c>
      <c r="B400" s="59"/>
      <c r="C400" s="59"/>
      <c r="D400" s="59"/>
      <c r="E400" s="59"/>
      <c r="F400" s="59"/>
    </row>
    <row r="401" spans="1:6" x14ac:dyDescent="0.25">
      <c r="A401" s="11" t="s">
        <v>3</v>
      </c>
      <c r="B401" s="11" t="s">
        <v>6</v>
      </c>
      <c r="C401" s="11" t="s">
        <v>7</v>
      </c>
      <c r="D401" s="11" t="s">
        <v>8</v>
      </c>
      <c r="E401" s="12" t="s">
        <v>4</v>
      </c>
      <c r="F401" s="11" t="s">
        <v>11</v>
      </c>
    </row>
    <row r="402" spans="1:6" x14ac:dyDescent="0.25">
      <c r="A402" s="645" t="s">
        <v>2604</v>
      </c>
      <c r="B402" s="645"/>
      <c r="C402" s="572"/>
      <c r="D402" s="14"/>
      <c r="E402" s="14"/>
      <c r="F402" s="14"/>
    </row>
    <row r="403" spans="1:6" x14ac:dyDescent="0.25">
      <c r="A403" s="5" t="s">
        <v>34</v>
      </c>
      <c r="B403" s="721" t="s">
        <v>2728</v>
      </c>
      <c r="C403" s="721" t="s">
        <v>1</v>
      </c>
      <c r="D403" s="721" t="s">
        <v>2729</v>
      </c>
      <c r="E403" s="721" t="s">
        <v>1350</v>
      </c>
      <c r="F403" s="721" t="s">
        <v>2730</v>
      </c>
    </row>
    <row r="404" spans="1:6" x14ac:dyDescent="0.25">
      <c r="A404" s="5" t="s">
        <v>35</v>
      </c>
      <c r="B404" s="721" t="s">
        <v>2731</v>
      </c>
      <c r="C404" s="721" t="s">
        <v>1</v>
      </c>
      <c r="D404" s="721" t="s">
        <v>1491</v>
      </c>
      <c r="E404" s="721" t="s">
        <v>1350</v>
      </c>
      <c r="F404" s="721" t="s">
        <v>2732</v>
      </c>
    </row>
    <row r="405" spans="1:6" x14ac:dyDescent="0.25">
      <c r="A405" s="5" t="s">
        <v>36</v>
      </c>
      <c r="B405" s="1213" t="s">
        <v>3115</v>
      </c>
      <c r="C405" s="1213" t="s">
        <v>53</v>
      </c>
      <c r="D405" s="1213" t="s">
        <v>3114</v>
      </c>
      <c r="E405" s="1213" t="s">
        <v>74</v>
      </c>
      <c r="F405" s="1213" t="s">
        <v>164</v>
      </c>
    </row>
    <row r="406" spans="1:6" x14ac:dyDescent="0.25">
      <c r="A406" s="5" t="s">
        <v>37</v>
      </c>
      <c r="B406" s="1213" t="s">
        <v>3116</v>
      </c>
      <c r="C406" s="1213" t="s">
        <v>53</v>
      </c>
      <c r="D406" s="1213" t="s">
        <v>3114</v>
      </c>
      <c r="E406" s="1213" t="s">
        <v>74</v>
      </c>
      <c r="F406" s="1213" t="s">
        <v>164</v>
      </c>
    </row>
    <row r="407" spans="1:6" x14ac:dyDescent="0.25">
      <c r="A407" s="435" t="s">
        <v>57</v>
      </c>
      <c r="B407" s="436"/>
      <c r="C407" s="436"/>
      <c r="D407" s="436"/>
      <c r="E407" s="437"/>
      <c r="F407" s="436"/>
    </row>
    <row r="408" spans="1:6" x14ac:dyDescent="0.25">
      <c r="A408" s="5" t="s">
        <v>39</v>
      </c>
      <c r="B408" s="1439" t="s">
        <v>3300</v>
      </c>
      <c r="C408" s="1439" t="s">
        <v>3287</v>
      </c>
      <c r="D408" s="1447"/>
      <c r="E408" s="1448"/>
      <c r="F408" s="1447"/>
    </row>
    <row r="409" spans="1:6" x14ac:dyDescent="0.25">
      <c r="A409" s="5" t="s">
        <v>38</v>
      </c>
      <c r="B409" s="1439" t="s">
        <v>3301</v>
      </c>
      <c r="C409" s="1439" t="s">
        <v>3287</v>
      </c>
      <c r="D409" s="1449"/>
      <c r="E409" s="1448"/>
      <c r="F409" s="1447"/>
    </row>
    <row r="410" spans="1:6" x14ac:dyDescent="0.25">
      <c r="A410" s="72" t="s">
        <v>40</v>
      </c>
      <c r="B410" s="1148" t="s">
        <v>2089</v>
      </c>
      <c r="C410" s="1148" t="s">
        <v>1990</v>
      </c>
      <c r="D410" s="5"/>
      <c r="E410" s="5"/>
      <c r="F410" s="5"/>
    </row>
    <row r="411" spans="1:6" x14ac:dyDescent="0.25">
      <c r="A411" s="72" t="s">
        <v>41</v>
      </c>
      <c r="B411" s="1148" t="s">
        <v>2089</v>
      </c>
      <c r="C411" s="1148" t="s">
        <v>1990</v>
      </c>
      <c r="D411" s="5"/>
      <c r="E411" s="5"/>
      <c r="F411" s="5"/>
    </row>
    <row r="412" spans="1:6" x14ac:dyDescent="0.25">
      <c r="A412" s="645" t="s">
        <v>2605</v>
      </c>
      <c r="B412" s="572"/>
      <c r="C412" s="14"/>
      <c r="D412" s="14"/>
      <c r="E412" s="14"/>
      <c r="F412" s="14"/>
    </row>
    <row r="413" spans="1:6" x14ac:dyDescent="0.25">
      <c r="A413" s="5" t="s">
        <v>34</v>
      </c>
      <c r="B413" s="74"/>
      <c r="C413" s="67" t="s">
        <v>1991</v>
      </c>
      <c r="D413" s="74"/>
      <c r="E413" s="74"/>
      <c r="F413" s="74"/>
    </row>
    <row r="414" spans="1:6" x14ac:dyDescent="0.25">
      <c r="A414" s="5" t="s">
        <v>35</v>
      </c>
      <c r="B414" s="988" t="s">
        <v>2264</v>
      </c>
      <c r="C414" s="991" t="s">
        <v>5</v>
      </c>
      <c r="D414" s="988" t="s">
        <v>1269</v>
      </c>
      <c r="E414" s="991" t="s">
        <v>1170</v>
      </c>
      <c r="F414" s="988" t="s">
        <v>2925</v>
      </c>
    </row>
    <row r="415" spans="1:6" x14ac:dyDescent="0.25">
      <c r="A415" s="5" t="s">
        <v>36</v>
      </c>
      <c r="B415" s="721" t="s">
        <v>2733</v>
      </c>
      <c r="C415" s="726" t="s">
        <v>1</v>
      </c>
      <c r="D415" s="742" t="s">
        <v>2734</v>
      </c>
      <c r="E415" s="721" t="s">
        <v>1344</v>
      </c>
      <c r="F415" s="742" t="s">
        <v>2735</v>
      </c>
    </row>
    <row r="416" spans="1:6" x14ac:dyDescent="0.25">
      <c r="A416" s="5" t="s">
        <v>37</v>
      </c>
      <c r="B416" s="721" t="s">
        <v>2736</v>
      </c>
      <c r="C416" s="726" t="s">
        <v>1</v>
      </c>
      <c r="D416" s="742" t="s">
        <v>1496</v>
      </c>
      <c r="E416" s="721" t="s">
        <v>1344</v>
      </c>
      <c r="F416" s="742" t="s">
        <v>1497</v>
      </c>
    </row>
    <row r="417" spans="1:6" x14ac:dyDescent="0.25">
      <c r="A417" s="435" t="s">
        <v>57</v>
      </c>
      <c r="B417" s="436"/>
      <c r="C417" s="436"/>
      <c r="D417" s="436"/>
      <c r="E417" s="437"/>
      <c r="F417" s="436"/>
    </row>
    <row r="418" spans="1:6" x14ac:dyDescent="0.25">
      <c r="A418" s="18" t="s">
        <v>39</v>
      </c>
      <c r="B418" s="1198" t="s">
        <v>3078</v>
      </c>
      <c r="C418" s="873" t="s">
        <v>21</v>
      </c>
      <c r="D418" s="1199" t="s">
        <v>3079</v>
      </c>
      <c r="E418" s="1200" t="s">
        <v>2488</v>
      </c>
      <c r="F418" s="1199" t="s">
        <v>3080</v>
      </c>
    </row>
    <row r="419" spans="1:6" x14ac:dyDescent="0.25">
      <c r="A419" s="18" t="s">
        <v>38</v>
      </c>
      <c r="B419" s="1198" t="s">
        <v>2120</v>
      </c>
      <c r="C419" s="873" t="s">
        <v>21</v>
      </c>
      <c r="D419" s="1201" t="s">
        <v>2273</v>
      </c>
      <c r="E419" s="1200" t="s">
        <v>2487</v>
      </c>
      <c r="F419" s="1199" t="s">
        <v>3081</v>
      </c>
    </row>
    <row r="420" spans="1:6" x14ac:dyDescent="0.25">
      <c r="A420" s="74" t="s">
        <v>40</v>
      </c>
      <c r="B420" s="1198" t="s">
        <v>2121</v>
      </c>
      <c r="C420" s="873" t="s">
        <v>21</v>
      </c>
      <c r="D420" s="1202" t="s">
        <v>2272</v>
      </c>
      <c r="E420" s="1202" t="s">
        <v>2487</v>
      </c>
      <c r="F420" s="1202" t="s">
        <v>3082</v>
      </c>
    </row>
    <row r="421" spans="1:6" x14ac:dyDescent="0.25">
      <c r="A421" s="74" t="s">
        <v>41</v>
      </c>
      <c r="B421" s="1198" t="s">
        <v>2122</v>
      </c>
      <c r="C421" s="873" t="s">
        <v>21</v>
      </c>
      <c r="D421" s="1202" t="s">
        <v>2271</v>
      </c>
      <c r="E421" s="1202" t="s">
        <v>2487</v>
      </c>
      <c r="F421" s="1202" t="s">
        <v>3083</v>
      </c>
    </row>
    <row r="422" spans="1:6" x14ac:dyDescent="0.25">
      <c r="A422" s="645" t="s">
        <v>2606</v>
      </c>
      <c r="B422" s="572"/>
      <c r="C422" s="14"/>
      <c r="D422" s="14"/>
      <c r="E422" s="14"/>
      <c r="F422" s="14"/>
    </row>
    <row r="423" spans="1:6" x14ac:dyDescent="0.25">
      <c r="A423" s="18" t="s">
        <v>34</v>
      </c>
      <c r="B423" s="1439" t="s">
        <v>3302</v>
      </c>
      <c r="C423" s="1439" t="s">
        <v>3287</v>
      </c>
      <c r="D423" s="1443"/>
      <c r="E423" s="1443"/>
      <c r="F423" s="1443"/>
    </row>
    <row r="424" spans="1:6" x14ac:dyDescent="0.25">
      <c r="A424" s="18" t="s">
        <v>35</v>
      </c>
      <c r="B424" s="1439" t="s">
        <v>3303</v>
      </c>
      <c r="C424" s="1439" t="s">
        <v>3287</v>
      </c>
      <c r="D424" s="1443"/>
      <c r="E424" s="1450"/>
      <c r="F424" s="1443"/>
    </row>
    <row r="425" spans="1:6" x14ac:dyDescent="0.25">
      <c r="A425" s="18" t="s">
        <v>36</v>
      </c>
      <c r="B425" s="74"/>
      <c r="C425" s="67" t="s">
        <v>1991</v>
      </c>
      <c r="D425" s="24"/>
      <c r="E425" s="74"/>
      <c r="F425" s="24"/>
    </row>
    <row r="426" spans="1:6" x14ac:dyDescent="0.25">
      <c r="A426" s="18" t="s">
        <v>37</v>
      </c>
      <c r="B426" s="74"/>
      <c r="C426" s="67" t="s">
        <v>1991</v>
      </c>
      <c r="D426" s="24"/>
      <c r="E426" s="74"/>
      <c r="F426" s="24"/>
    </row>
    <row r="427" spans="1:6" x14ac:dyDescent="0.25">
      <c r="A427" s="470" t="s">
        <v>57</v>
      </c>
      <c r="B427" s="436"/>
      <c r="C427" s="552"/>
      <c r="D427" s="436"/>
      <c r="E427" s="437"/>
      <c r="F427" s="436"/>
    </row>
    <row r="428" spans="1:6" x14ac:dyDescent="0.25">
      <c r="A428" s="18" t="s">
        <v>39</v>
      </c>
      <c r="B428" s="16"/>
      <c r="C428" s="67" t="s">
        <v>1991</v>
      </c>
      <c r="D428" s="23"/>
      <c r="E428" s="713"/>
      <c r="F428" s="23"/>
    </row>
    <row r="429" spans="1:6" x14ac:dyDescent="0.25">
      <c r="A429" s="18" t="s">
        <v>38</v>
      </c>
      <c r="B429" s="72"/>
      <c r="C429" s="67" t="s">
        <v>1991</v>
      </c>
      <c r="D429" s="72"/>
      <c r="E429" s="72"/>
      <c r="F429" s="67"/>
    </row>
    <row r="430" spans="1:6" x14ac:dyDescent="0.25">
      <c r="A430" s="74" t="s">
        <v>40</v>
      </c>
      <c r="B430" s="1148" t="s">
        <v>2090</v>
      </c>
      <c r="C430" s="1148" t="s">
        <v>1988</v>
      </c>
      <c r="D430" s="5"/>
      <c r="E430" s="5"/>
      <c r="F430" s="5"/>
    </row>
    <row r="431" spans="1:6" x14ac:dyDescent="0.25">
      <c r="A431" s="74" t="s">
        <v>41</v>
      </c>
      <c r="B431" s="1148" t="s">
        <v>2090</v>
      </c>
      <c r="C431" s="1148" t="s">
        <v>1988</v>
      </c>
      <c r="D431" s="5"/>
      <c r="E431" s="5"/>
      <c r="F431" s="5"/>
    </row>
    <row r="432" spans="1:6" x14ac:dyDescent="0.25">
      <c r="A432" s="645" t="s">
        <v>2607</v>
      </c>
      <c r="B432" s="572"/>
      <c r="C432" s="14"/>
      <c r="D432" s="14"/>
      <c r="E432" s="14"/>
      <c r="F432" s="14"/>
    </row>
    <row r="433" spans="1:6" x14ac:dyDescent="0.25">
      <c r="A433" s="70" t="s">
        <v>34</v>
      </c>
      <c r="B433" s="848" t="s">
        <v>2014</v>
      </c>
      <c r="C433" s="849" t="s">
        <v>1896</v>
      </c>
      <c r="D433" s="850"/>
      <c r="E433" s="851" t="s">
        <v>1327</v>
      </c>
      <c r="F433" s="16"/>
    </row>
    <row r="434" spans="1:6" x14ac:dyDescent="0.25">
      <c r="A434" s="70" t="s">
        <v>35</v>
      </c>
      <c r="B434" s="848" t="s">
        <v>2014</v>
      </c>
      <c r="C434" s="849" t="s">
        <v>1896</v>
      </c>
      <c r="D434" s="850"/>
      <c r="E434" s="851" t="s">
        <v>1327</v>
      </c>
      <c r="F434" s="16"/>
    </row>
    <row r="435" spans="1:6" x14ac:dyDescent="0.25">
      <c r="A435" s="70" t="s">
        <v>36</v>
      </c>
      <c r="B435" s="849" t="s">
        <v>2013</v>
      </c>
      <c r="C435" s="849" t="s">
        <v>1898</v>
      </c>
      <c r="D435" s="850"/>
      <c r="E435" s="852" t="s">
        <v>1899</v>
      </c>
      <c r="F435" s="587"/>
    </row>
    <row r="436" spans="1:6" x14ac:dyDescent="0.25">
      <c r="A436" s="70" t="s">
        <v>37</v>
      </c>
      <c r="B436" s="849" t="s">
        <v>2013</v>
      </c>
      <c r="C436" s="849" t="s">
        <v>1898</v>
      </c>
      <c r="D436" s="850"/>
      <c r="E436" s="852" t="s">
        <v>1899</v>
      </c>
      <c r="F436" s="587"/>
    </row>
    <row r="437" spans="1:6" x14ac:dyDescent="0.25">
      <c r="A437" s="470" t="s">
        <v>57</v>
      </c>
      <c r="B437" s="1413"/>
      <c r="C437" s="1413"/>
      <c r="D437" s="436"/>
      <c r="E437" s="437"/>
      <c r="F437" s="436"/>
    </row>
    <row r="438" spans="1:6" x14ac:dyDescent="0.25">
      <c r="A438" s="18" t="s">
        <v>39</v>
      </c>
      <c r="B438" s="718" t="s">
        <v>2839</v>
      </c>
      <c r="C438" s="1428" t="s">
        <v>2799</v>
      </c>
      <c r="D438" s="722" t="s">
        <v>2841</v>
      </c>
      <c r="E438" s="722" t="s">
        <v>2801</v>
      </c>
      <c r="F438" s="718" t="s">
        <v>2843</v>
      </c>
    </row>
    <row r="439" spans="1:6" x14ac:dyDescent="0.25">
      <c r="A439" s="5" t="s">
        <v>38</v>
      </c>
      <c r="B439" s="744" t="s">
        <v>2840</v>
      </c>
      <c r="C439" s="1428" t="s">
        <v>2799</v>
      </c>
      <c r="D439" s="722" t="s">
        <v>2842</v>
      </c>
      <c r="E439" s="722" t="s">
        <v>2801</v>
      </c>
      <c r="F439" s="718" t="s">
        <v>2844</v>
      </c>
    </row>
    <row r="440" spans="1:6" x14ac:dyDescent="0.25">
      <c r="A440" s="72" t="s">
        <v>40</v>
      </c>
      <c r="B440" s="718" t="s">
        <v>2839</v>
      </c>
      <c r="C440" s="1428" t="s">
        <v>2800</v>
      </c>
      <c r="D440" s="722" t="s">
        <v>2841</v>
      </c>
      <c r="E440" s="722" t="s">
        <v>2801</v>
      </c>
      <c r="F440" s="718" t="s">
        <v>2843</v>
      </c>
    </row>
    <row r="441" spans="1:6" x14ac:dyDescent="0.25">
      <c r="A441" s="72" t="s">
        <v>41</v>
      </c>
      <c r="B441" s="718" t="s">
        <v>2840</v>
      </c>
      <c r="C441" s="1428" t="s">
        <v>2800</v>
      </c>
      <c r="D441" s="722" t="s">
        <v>2842</v>
      </c>
      <c r="E441" s="722" t="s">
        <v>2801</v>
      </c>
      <c r="F441" s="718" t="s">
        <v>2844</v>
      </c>
    </row>
    <row r="442" spans="1:6" x14ac:dyDescent="0.25">
      <c r="A442" s="645" t="s">
        <v>3266</v>
      </c>
      <c r="B442" s="14"/>
      <c r="C442" s="14"/>
      <c r="D442" s="14"/>
      <c r="E442" s="14"/>
      <c r="F442" s="14"/>
    </row>
    <row r="443" spans="1:6" x14ac:dyDescent="0.25">
      <c r="A443" s="5" t="s">
        <v>34</v>
      </c>
      <c r="B443" s="74"/>
      <c r="C443" s="74" t="s">
        <v>1991</v>
      </c>
      <c r="D443" s="74"/>
      <c r="E443" s="74"/>
      <c r="F443" s="74"/>
    </row>
    <row r="444" spans="1:6" ht="22.5" customHeight="1" x14ac:dyDescent="0.25">
      <c r="A444" s="5" t="s">
        <v>35</v>
      </c>
      <c r="B444" s="1414"/>
      <c r="C444" s="74" t="s">
        <v>1991</v>
      </c>
      <c r="D444" s="5"/>
      <c r="E444" s="5"/>
      <c r="F444" s="5"/>
    </row>
    <row r="445" spans="1:6" x14ac:dyDescent="0.25">
      <c r="A445" s="5" t="s">
        <v>36</v>
      </c>
      <c r="B445" s="1414"/>
      <c r="C445" s="74" t="s">
        <v>1991</v>
      </c>
      <c r="D445" s="5"/>
      <c r="E445" s="5"/>
      <c r="F445" s="5"/>
    </row>
    <row r="446" spans="1:6" x14ac:dyDescent="0.25">
      <c r="A446" s="5" t="s">
        <v>37</v>
      </c>
      <c r="B446" s="1414"/>
      <c r="C446" s="74" t="s">
        <v>1991</v>
      </c>
      <c r="D446" s="5"/>
      <c r="E446" s="5"/>
      <c r="F446" s="5"/>
    </row>
    <row r="447" spans="1:6" x14ac:dyDescent="0.25">
      <c r="A447" s="435" t="s">
        <v>57</v>
      </c>
      <c r="B447" s="601"/>
      <c r="C447" s="437"/>
      <c r="D447" s="436"/>
      <c r="E447" s="437"/>
      <c r="F447" s="436"/>
    </row>
    <row r="448" spans="1:6" x14ac:dyDescent="0.25">
      <c r="A448" s="5" t="s">
        <v>39</v>
      </c>
      <c r="B448" s="72"/>
      <c r="C448" s="74" t="s">
        <v>1991</v>
      </c>
      <c r="D448" s="21"/>
      <c r="E448" s="562"/>
      <c r="F448" s="5"/>
    </row>
    <row r="449" spans="1:6" x14ac:dyDescent="0.25">
      <c r="A449" s="5" t="s">
        <v>38</v>
      </c>
      <c r="B449" s="72"/>
      <c r="C449" s="74" t="s">
        <v>1991</v>
      </c>
      <c r="D449" s="21"/>
      <c r="E449" s="562"/>
      <c r="F449" s="5"/>
    </row>
    <row r="450" spans="1:6" x14ac:dyDescent="0.25">
      <c r="A450" s="72" t="s">
        <v>40</v>
      </c>
      <c r="B450" s="1177" t="s">
        <v>2091</v>
      </c>
      <c r="C450" s="1147" t="s">
        <v>1986</v>
      </c>
      <c r="D450" s="511"/>
      <c r="E450" s="698"/>
      <c r="F450" s="5"/>
    </row>
    <row r="451" spans="1:6" x14ac:dyDescent="0.25">
      <c r="A451" s="72" t="s">
        <v>41</v>
      </c>
      <c r="B451" s="1178" t="s">
        <v>2091</v>
      </c>
      <c r="C451" s="1147" t="s">
        <v>1986</v>
      </c>
      <c r="D451" s="701"/>
      <c r="E451" s="702"/>
      <c r="F451" s="5"/>
    </row>
    <row r="452" spans="1:6" x14ac:dyDescent="0.25">
      <c r="A452" s="59" t="s">
        <v>25</v>
      </c>
      <c r="B452" s="59"/>
      <c r="C452" s="59"/>
      <c r="D452" s="59"/>
      <c r="E452" s="59"/>
      <c r="F452" s="59"/>
    </row>
    <row r="453" spans="1:6" x14ac:dyDescent="0.25">
      <c r="A453" s="11" t="s">
        <v>3</v>
      </c>
      <c r="B453" s="11" t="s">
        <v>6</v>
      </c>
      <c r="C453" s="11" t="s">
        <v>7</v>
      </c>
      <c r="D453" s="11" t="s">
        <v>8</v>
      </c>
      <c r="E453" s="12" t="s">
        <v>4</v>
      </c>
      <c r="F453" s="11" t="s">
        <v>11</v>
      </c>
    </row>
    <row r="454" spans="1:6" x14ac:dyDescent="0.25">
      <c r="A454" s="645" t="s">
        <v>2609</v>
      </c>
      <c r="B454" s="645"/>
      <c r="C454" s="572"/>
      <c r="D454" s="14"/>
      <c r="E454" s="14"/>
      <c r="F454" s="14"/>
    </row>
    <row r="455" spans="1:6" ht="15.75" customHeight="1" x14ac:dyDescent="0.25">
      <c r="A455" s="5" t="s">
        <v>34</v>
      </c>
      <c r="B455" s="16"/>
      <c r="C455" s="16" t="s">
        <v>1991</v>
      </c>
      <c r="D455" s="5"/>
      <c r="E455" s="5"/>
      <c r="F455" s="5"/>
    </row>
    <row r="456" spans="1:6" x14ac:dyDescent="0.25">
      <c r="A456" s="5" t="s">
        <v>35</v>
      </c>
      <c r="B456" s="16"/>
      <c r="C456" s="16" t="s">
        <v>1991</v>
      </c>
      <c r="D456" s="5"/>
      <c r="E456" s="5"/>
      <c r="F456" s="5"/>
    </row>
    <row r="457" spans="1:6" x14ac:dyDescent="0.25">
      <c r="A457" s="5" t="s">
        <v>36</v>
      </c>
      <c r="B457" s="16"/>
      <c r="C457" s="16" t="s">
        <v>1991</v>
      </c>
      <c r="D457" s="5"/>
      <c r="E457" s="5"/>
      <c r="F457" s="5"/>
    </row>
    <row r="458" spans="1:6" x14ac:dyDescent="0.25">
      <c r="A458" s="5" t="s">
        <v>37</v>
      </c>
      <c r="B458" s="16"/>
      <c r="C458" s="16" t="s">
        <v>1991</v>
      </c>
      <c r="D458" s="5"/>
      <c r="E458" s="5"/>
      <c r="F458" s="5"/>
    </row>
    <row r="459" spans="1:6" x14ac:dyDescent="0.25">
      <c r="A459" s="435" t="s">
        <v>3253</v>
      </c>
      <c r="B459" s="436"/>
      <c r="C459" s="436"/>
      <c r="D459" s="436"/>
      <c r="E459" s="437"/>
      <c r="F459" s="436"/>
    </row>
    <row r="460" spans="1:6" x14ac:dyDescent="0.25">
      <c r="A460" s="5" t="s">
        <v>39</v>
      </c>
      <c r="B460" s="16"/>
      <c r="C460" s="16" t="s">
        <v>1991</v>
      </c>
      <c r="D460" s="23"/>
      <c r="E460" s="713"/>
      <c r="F460" s="23"/>
    </row>
    <row r="461" spans="1:6" x14ac:dyDescent="0.25">
      <c r="A461" s="5" t="s">
        <v>38</v>
      </c>
      <c r="B461" s="97"/>
      <c r="C461" s="16" t="s">
        <v>1991</v>
      </c>
      <c r="D461" s="153"/>
      <c r="E461" s="99"/>
      <c r="F461" s="100"/>
    </row>
    <row r="462" spans="1:6" x14ac:dyDescent="0.25">
      <c r="A462" s="72" t="s">
        <v>40</v>
      </c>
      <c r="B462" s="5"/>
      <c r="C462" s="16" t="s">
        <v>1991</v>
      </c>
      <c r="D462" s="5"/>
      <c r="E462" s="5"/>
      <c r="F462" s="5"/>
    </row>
    <row r="463" spans="1:6" x14ac:dyDescent="0.25">
      <c r="A463" s="72" t="s">
        <v>41</v>
      </c>
      <c r="B463" s="5"/>
      <c r="C463" s="16" t="s">
        <v>1991</v>
      </c>
      <c r="D463" s="5"/>
      <c r="E463" s="5"/>
      <c r="F463" s="5"/>
    </row>
    <row r="464" spans="1:6" x14ac:dyDescent="0.25">
      <c r="A464" s="645" t="s">
        <v>3267</v>
      </c>
      <c r="B464" s="572"/>
      <c r="C464" s="14"/>
      <c r="D464" s="14"/>
      <c r="E464" s="14"/>
      <c r="F464" s="14"/>
    </row>
    <row r="465" spans="1:6" x14ac:dyDescent="0.25">
      <c r="A465" s="5" t="s">
        <v>34</v>
      </c>
      <c r="B465" s="718" t="s">
        <v>2130</v>
      </c>
      <c r="C465" s="768" t="s">
        <v>3206</v>
      </c>
      <c r="D465" s="718" t="s">
        <v>2485</v>
      </c>
      <c r="E465" s="718" t="s">
        <v>1340</v>
      </c>
      <c r="F465" s="718" t="s">
        <v>2737</v>
      </c>
    </row>
    <row r="466" spans="1:6" x14ac:dyDescent="0.25">
      <c r="A466" s="5" t="s">
        <v>35</v>
      </c>
      <c r="B466" s="718" t="s">
        <v>2134</v>
      </c>
      <c r="C466" s="770" t="s">
        <v>3206</v>
      </c>
      <c r="D466" s="718" t="s">
        <v>2486</v>
      </c>
      <c r="E466" s="718" t="s">
        <v>1340</v>
      </c>
      <c r="F466" s="718" t="s">
        <v>2738</v>
      </c>
    </row>
    <row r="467" spans="1:6" x14ac:dyDescent="0.25">
      <c r="A467" s="5" t="s">
        <v>36</v>
      </c>
      <c r="B467" s="718" t="s">
        <v>2130</v>
      </c>
      <c r="C467" s="769" t="s">
        <v>3207</v>
      </c>
      <c r="D467" s="718" t="s">
        <v>2485</v>
      </c>
      <c r="E467" s="718" t="s">
        <v>1340</v>
      </c>
      <c r="F467" s="718" t="s">
        <v>2737</v>
      </c>
    </row>
    <row r="468" spans="1:6" x14ac:dyDescent="0.25">
      <c r="A468" s="5" t="s">
        <v>37</v>
      </c>
      <c r="B468" s="718" t="s">
        <v>2134</v>
      </c>
      <c r="C468" s="769" t="s">
        <v>3207</v>
      </c>
      <c r="D468" s="718" t="s">
        <v>2486</v>
      </c>
      <c r="E468" s="718" t="s">
        <v>1340</v>
      </c>
      <c r="F468" s="718" t="s">
        <v>2738</v>
      </c>
    </row>
    <row r="469" spans="1:6" x14ac:dyDescent="0.25">
      <c r="A469" s="435" t="s">
        <v>3253</v>
      </c>
      <c r="B469" s="436"/>
      <c r="C469" s="436"/>
      <c r="D469" s="436"/>
      <c r="E469" s="437"/>
      <c r="F469" s="436"/>
    </row>
    <row r="470" spans="1:6" x14ac:dyDescent="0.25">
      <c r="A470" s="18" t="s">
        <v>39</v>
      </c>
      <c r="B470" s="1671" t="s">
        <v>3249</v>
      </c>
      <c r="C470" s="1672"/>
      <c r="D470" s="1672"/>
      <c r="E470" s="1672"/>
      <c r="F470" s="1673"/>
    </row>
    <row r="471" spans="1:6" x14ac:dyDescent="0.25">
      <c r="A471" s="18" t="s">
        <v>38</v>
      </c>
      <c r="B471" s="1674"/>
      <c r="C471" s="1675"/>
      <c r="D471" s="1675"/>
      <c r="E471" s="1675"/>
      <c r="F471" s="1676"/>
    </row>
    <row r="472" spans="1:6" x14ac:dyDescent="0.25">
      <c r="A472" s="74" t="s">
        <v>40</v>
      </c>
      <c r="B472" s="1674"/>
      <c r="C472" s="1675"/>
      <c r="D472" s="1675"/>
      <c r="E472" s="1675"/>
      <c r="F472" s="1676"/>
    </row>
    <row r="473" spans="1:6" x14ac:dyDescent="0.25">
      <c r="A473" s="74" t="s">
        <v>41</v>
      </c>
      <c r="B473" s="1677"/>
      <c r="C473" s="1678"/>
      <c r="D473" s="1678"/>
      <c r="E473" s="1678"/>
      <c r="F473" s="1679"/>
    </row>
    <row r="474" spans="1:6" x14ac:dyDescent="0.25">
      <c r="A474" s="645" t="s">
        <v>2611</v>
      </c>
      <c r="B474" s="572"/>
      <c r="C474" s="14"/>
      <c r="D474" s="14"/>
      <c r="E474" s="14"/>
      <c r="F474" s="14"/>
    </row>
    <row r="475" spans="1:6" x14ac:dyDescent="0.25">
      <c r="A475" s="18" t="s">
        <v>34</v>
      </c>
      <c r="B475" s="1662" t="s">
        <v>3247</v>
      </c>
      <c r="C475" s="1663"/>
      <c r="D475" s="1664"/>
      <c r="E475" s="38"/>
      <c r="F475" s="5"/>
    </row>
    <row r="476" spans="1:6" x14ac:dyDescent="0.25">
      <c r="A476" s="18" t="s">
        <v>35</v>
      </c>
      <c r="B476" s="1665"/>
      <c r="C476" s="1666"/>
      <c r="D476" s="1667"/>
      <c r="E476" s="38"/>
      <c r="F476" s="5"/>
    </row>
    <row r="477" spans="1:6" x14ac:dyDescent="0.25">
      <c r="A477" s="18" t="s">
        <v>36</v>
      </c>
      <c r="B477" s="1665"/>
      <c r="C477" s="1666"/>
      <c r="D477" s="1667"/>
      <c r="E477" s="185"/>
      <c r="F477" s="117"/>
    </row>
    <row r="478" spans="1:6" x14ac:dyDescent="0.25">
      <c r="A478" s="18" t="s">
        <v>37</v>
      </c>
      <c r="B478" s="1668"/>
      <c r="C478" s="1669"/>
      <c r="D478" s="1670"/>
      <c r="E478" s="185"/>
      <c r="F478" s="117"/>
    </row>
    <row r="479" spans="1:6" x14ac:dyDescent="0.25">
      <c r="A479" s="470" t="s">
        <v>3253</v>
      </c>
      <c r="B479" s="436"/>
      <c r="C479" s="436"/>
      <c r="D479" s="436"/>
      <c r="E479" s="437"/>
      <c r="F479" s="436"/>
    </row>
    <row r="480" spans="1:6" x14ac:dyDescent="0.25">
      <c r="A480" s="18" t="s">
        <v>39</v>
      </c>
      <c r="B480" s="1662" t="s">
        <v>3248</v>
      </c>
      <c r="C480" s="1663"/>
      <c r="D480" s="1664"/>
      <c r="E480" s="5"/>
      <c r="F480" s="81"/>
    </row>
    <row r="481" spans="1:6" x14ac:dyDescent="0.25">
      <c r="A481" s="18" t="s">
        <v>38</v>
      </c>
      <c r="B481" s="1665"/>
      <c r="C481" s="1666"/>
      <c r="D481" s="1667"/>
      <c r="E481" s="5"/>
      <c r="F481" s="81"/>
    </row>
    <row r="482" spans="1:6" x14ac:dyDescent="0.25">
      <c r="A482" s="74" t="s">
        <v>40</v>
      </c>
      <c r="B482" s="1665"/>
      <c r="C482" s="1666"/>
      <c r="D482" s="1667"/>
      <c r="E482" s="5"/>
      <c r="F482" s="5"/>
    </row>
    <row r="483" spans="1:6" x14ac:dyDescent="0.25">
      <c r="A483" s="74" t="s">
        <v>41</v>
      </c>
      <c r="B483" s="1668"/>
      <c r="C483" s="1669"/>
      <c r="D483" s="1670"/>
      <c r="E483" s="5"/>
      <c r="F483" s="5"/>
    </row>
    <row r="484" spans="1:6" x14ac:dyDescent="0.25">
      <c r="A484" s="645" t="s">
        <v>3268</v>
      </c>
      <c r="B484" s="572"/>
      <c r="C484" s="14"/>
      <c r="D484" s="14"/>
      <c r="E484" s="14"/>
      <c r="F484" s="14"/>
    </row>
    <row r="485" spans="1:6" x14ac:dyDescent="0.25">
      <c r="A485" s="70" t="s">
        <v>34</v>
      </c>
      <c r="B485" s="848" t="s">
        <v>2014</v>
      </c>
      <c r="C485" s="849" t="s">
        <v>1896</v>
      </c>
      <c r="D485" s="850"/>
      <c r="E485" s="851" t="s">
        <v>1327</v>
      </c>
      <c r="F485" s="16"/>
    </row>
    <row r="486" spans="1:6" x14ac:dyDescent="0.25">
      <c r="A486" s="70" t="s">
        <v>35</v>
      </c>
      <c r="B486" s="848" t="s">
        <v>2014</v>
      </c>
      <c r="C486" s="849" t="s">
        <v>1896</v>
      </c>
      <c r="D486" s="850"/>
      <c r="E486" s="851" t="s">
        <v>1327</v>
      </c>
      <c r="F486" s="16"/>
    </row>
    <row r="487" spans="1:6" x14ac:dyDescent="0.25">
      <c r="A487" s="70" t="s">
        <v>36</v>
      </c>
      <c r="B487" s="849" t="s">
        <v>2013</v>
      </c>
      <c r="C487" s="849" t="s">
        <v>1898</v>
      </c>
      <c r="D487" s="850"/>
      <c r="E487" s="852" t="s">
        <v>1899</v>
      </c>
      <c r="F487" s="587"/>
    </row>
    <row r="488" spans="1:6" x14ac:dyDescent="0.25">
      <c r="A488" s="70" t="s">
        <v>37</v>
      </c>
      <c r="B488" s="849" t="s">
        <v>2013</v>
      </c>
      <c r="C488" s="849" t="s">
        <v>1898</v>
      </c>
      <c r="D488" s="850"/>
      <c r="E488" s="852" t="s">
        <v>1899</v>
      </c>
      <c r="F488" s="587"/>
    </row>
    <row r="489" spans="1:6" x14ac:dyDescent="0.25">
      <c r="A489" s="470" t="s">
        <v>3253</v>
      </c>
      <c r="B489" s="1413"/>
      <c r="C489" s="1413"/>
      <c r="D489" s="436"/>
      <c r="E489" s="437"/>
      <c r="F489" s="436"/>
    </row>
    <row r="490" spans="1:6" ht="15.6" customHeight="1" x14ac:dyDescent="0.25">
      <c r="A490" s="18" t="s">
        <v>39</v>
      </c>
      <c r="B490" s="1644" t="s">
        <v>3250</v>
      </c>
      <c r="C490" s="1645"/>
      <c r="D490" s="1646"/>
      <c r="E490" s="38"/>
      <c r="F490" s="5"/>
    </row>
    <row r="491" spans="1:6" ht="15.6" customHeight="1" x14ac:dyDescent="0.25">
      <c r="A491" s="5" t="s">
        <v>38</v>
      </c>
      <c r="B491" s="1647"/>
      <c r="C491" s="1648"/>
      <c r="D491" s="1649"/>
      <c r="E491" s="38"/>
      <c r="F491" s="5"/>
    </row>
    <row r="492" spans="1:6" ht="15.6" customHeight="1" x14ac:dyDescent="0.25">
      <c r="A492" s="72" t="s">
        <v>40</v>
      </c>
      <c r="B492" s="1647"/>
      <c r="C492" s="1648"/>
      <c r="D492" s="1649"/>
      <c r="E492" s="38"/>
      <c r="F492" s="5"/>
    </row>
    <row r="493" spans="1:6" ht="15.6" customHeight="1" x14ac:dyDescent="0.25">
      <c r="A493" s="72" t="s">
        <v>41</v>
      </c>
      <c r="B493" s="1650"/>
      <c r="C493" s="1651"/>
      <c r="D493" s="1652"/>
      <c r="E493" s="38"/>
      <c r="F493" s="5"/>
    </row>
    <row r="494" spans="1:6" x14ac:dyDescent="0.25">
      <c r="A494" s="645" t="s">
        <v>3269</v>
      </c>
      <c r="B494" s="14"/>
      <c r="C494" s="14"/>
      <c r="D494" s="14"/>
      <c r="E494" s="14"/>
      <c r="F494" s="14"/>
    </row>
    <row r="495" spans="1:6" x14ac:dyDescent="0.25">
      <c r="A495" s="5" t="s">
        <v>34</v>
      </c>
      <c r="B495" s="1653" t="s">
        <v>3251</v>
      </c>
      <c r="C495" s="1654"/>
      <c r="D495" s="1655"/>
      <c r="E495" s="5"/>
      <c r="F495" s="5"/>
    </row>
    <row r="496" spans="1:6" ht="25.9" customHeight="1" x14ac:dyDescent="0.25">
      <c r="A496" s="5" t="s">
        <v>35</v>
      </c>
      <c r="B496" s="1656"/>
      <c r="C496" s="1657"/>
      <c r="D496" s="1658"/>
      <c r="E496" s="5"/>
      <c r="F496" s="5"/>
    </row>
    <row r="497" spans="1:6" x14ac:dyDescent="0.25">
      <c r="A497" s="5" t="s">
        <v>36</v>
      </c>
      <c r="B497" s="1656"/>
      <c r="C497" s="1657"/>
      <c r="D497" s="1658"/>
      <c r="E497" s="5"/>
      <c r="F497" s="5"/>
    </row>
    <row r="498" spans="1:6" x14ac:dyDescent="0.25">
      <c r="A498" s="5" t="s">
        <v>37</v>
      </c>
      <c r="B498" s="1659"/>
      <c r="C498" s="1660"/>
      <c r="D498" s="1661"/>
      <c r="E498" s="5"/>
      <c r="F498" s="5"/>
    </row>
    <row r="499" spans="1:6" x14ac:dyDescent="0.25">
      <c r="A499" s="435" t="s">
        <v>3253</v>
      </c>
      <c r="B499" s="1409"/>
      <c r="C499" s="1410"/>
      <c r="D499" s="436"/>
      <c r="E499" s="437"/>
      <c r="F499" s="436"/>
    </row>
    <row r="500" spans="1:6" x14ac:dyDescent="0.25">
      <c r="A500" s="5" t="s">
        <v>39</v>
      </c>
      <c r="B500" s="72"/>
      <c r="C500" s="32"/>
      <c r="D500" s="21"/>
      <c r="E500" s="562"/>
      <c r="F500" s="5"/>
    </row>
    <row r="501" spans="1:6" x14ac:dyDescent="0.25">
      <c r="A501" s="5" t="s">
        <v>38</v>
      </c>
      <c r="B501" s="72"/>
      <c r="C501" s="32"/>
      <c r="D501" s="21"/>
      <c r="E501" s="562"/>
      <c r="F501" s="5"/>
    </row>
    <row r="502" spans="1:6" x14ac:dyDescent="0.25">
      <c r="A502" s="72" t="s">
        <v>40</v>
      </c>
      <c r="B502" s="583"/>
      <c r="C502" s="697"/>
      <c r="D502" s="511"/>
      <c r="E502" s="698"/>
      <c r="F502" s="5"/>
    </row>
    <row r="503" spans="1:6" x14ac:dyDescent="0.25">
      <c r="A503" s="72" t="s">
        <v>41</v>
      </c>
      <c r="B503" s="699"/>
      <c r="C503" s="700"/>
      <c r="D503" s="701"/>
      <c r="E503" s="702"/>
      <c r="F503" s="5"/>
    </row>
  </sheetData>
  <autoFilter ref="A37:F37" xr:uid="{AA4753C4-7160-478A-83CE-47F016890C82}"/>
  <mergeCells count="7">
    <mergeCell ref="B490:D493"/>
    <mergeCell ref="B495:D498"/>
    <mergeCell ref="A34:D34"/>
    <mergeCell ref="A35:F35"/>
    <mergeCell ref="B475:D478"/>
    <mergeCell ref="B480:D483"/>
    <mergeCell ref="B470:F473"/>
  </mergeCells>
  <phoneticPr fontId="7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30</vt:i4>
      </vt:variant>
      <vt:variant>
        <vt:lpstr>Adlandırılmış Aralıklar</vt:lpstr>
      </vt:variant>
      <vt:variant>
        <vt:i4>4</vt:i4>
      </vt:variant>
    </vt:vector>
  </HeadingPairs>
  <TitlesOfParts>
    <vt:vector size="34" baseType="lpstr">
      <vt:lpstr>Toplam Ders saatleri_Osman</vt:lpstr>
      <vt:lpstr>Toplam Ders saatleri_SKT</vt:lpstr>
      <vt:lpstr>1.Kurul</vt:lpstr>
      <vt:lpstr>Sayfa1</vt:lpstr>
      <vt:lpstr>1.Kurul_SKT</vt:lpstr>
      <vt:lpstr>2.Kurul</vt:lpstr>
      <vt:lpstr>2.Kurul_SKT</vt:lpstr>
      <vt:lpstr>3. Kurul</vt:lpstr>
      <vt:lpstr>3. Kurul_SKT(1)</vt:lpstr>
      <vt:lpstr>4. Kurul</vt:lpstr>
      <vt:lpstr>3. Kurul_SKT</vt:lpstr>
      <vt:lpstr>3. Kurul_SKT_221025</vt:lpstr>
      <vt:lpstr>Ders saatleri_SKT</vt:lpstr>
      <vt:lpstr>3. Kurul Soru Dağılımı</vt:lpstr>
      <vt:lpstr>4. Kurul_SKT</vt:lpstr>
      <vt:lpstr>4. Kurul_SKT (2)</vt:lpstr>
      <vt:lpstr>Mikrobiyoloji 3</vt:lpstr>
      <vt:lpstr>Biyoistatistik 1,2,3,4</vt:lpstr>
      <vt:lpstr>Anatomi 2,3,4</vt:lpstr>
      <vt:lpstr>Tıbbi Genetik 4</vt:lpstr>
      <vt:lpstr>Histoloji 3,4 </vt:lpstr>
      <vt:lpstr>Biyofizik 1,2,3,4</vt:lpstr>
      <vt:lpstr>Tıp Tarihi Etik 1,4</vt:lpstr>
      <vt:lpstr>Fizyoloji 2,3,4</vt:lpstr>
      <vt:lpstr>Klinik beceriler1,2,3,4</vt:lpstr>
      <vt:lpstr>Biyokimya 1,2,3,4-</vt:lpstr>
      <vt:lpstr>Halk Sağlığı 1,2</vt:lpstr>
      <vt:lpstr>Tıbbi cihaz 2</vt:lpstr>
      <vt:lpstr>Biyoloji 1,2</vt:lpstr>
      <vt:lpstr>Davranış Bilimleri 1,2</vt:lpstr>
      <vt:lpstr>'1.Kurul'!Yazdırma_Alanı</vt:lpstr>
      <vt:lpstr>'1.Kurul_SKT'!Yazdırma_Alanı</vt:lpstr>
      <vt:lpstr>'2.Kurul'!Yazdırma_Alanı</vt:lpstr>
      <vt:lpstr>'2.Kurul_SKT'!Yazdırma_Alanı</vt:lpstr>
    </vt:vector>
  </TitlesOfParts>
  <Company>nilgun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Nilgün GÜRBÜZ</dc:creator>
  <cp:lastModifiedBy>drserkan</cp:lastModifiedBy>
  <cp:lastPrinted>2022-06-15T06:56:53Z</cp:lastPrinted>
  <dcterms:created xsi:type="dcterms:W3CDTF">2018-01-16T08:52:10Z</dcterms:created>
  <dcterms:modified xsi:type="dcterms:W3CDTF">2026-03-31T12:19:03Z</dcterms:modified>
</cp:coreProperties>
</file>